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PĆI - sažetak" sheetId="1" r:id="rId1"/>
    <sheet name="OPĆI - ekonomska" sheetId="2" r:id="rId2"/>
    <sheet name="OPĆI - izvori fin" sheetId="3" r:id="rId3"/>
    <sheet name="OPĆI - funkcijska" sheetId="4" r:id="rId4"/>
    <sheet name="POSEBNI - rashodi" sheetId="5" r:id="rId5"/>
    <sheet name="Sheet1" sheetId="6" r:id="rId6"/>
  </sheets>
  <externalReferences>
    <externalReference r:id="rId9"/>
  </externalReferences>
  <definedNames>
    <definedName name="_xlfn.ANCHORARRAY" hidden="1">#NAME?</definedName>
    <definedName name="DANE">'[1]Sheet2'!$B$1:$B$2</definedName>
    <definedName name="POSTUPCI">'[1]Sheet2'!$A$1:$A$12</definedName>
    <definedName name="_xlnm.Print_Area" localSheetId="0">'OPĆI - sažetak'!$A$1:$J$29</definedName>
    <definedName name="_xlnm.Print_Titles" localSheetId="4">'POSEBNI - rashodi'!$1:$1</definedName>
    <definedName name="REZIM">'[1]Sheet2'!$E$1:$E$4</definedName>
    <definedName name="UON">'[1]Sheet2'!$C$1:$C$3</definedName>
  </definedNames>
  <calcPr fullCalcOnLoad="1"/>
</workbook>
</file>

<file path=xl/sharedStrings.xml><?xml version="1.0" encoding="utf-8"?>
<sst xmlns="http://schemas.openxmlformats.org/spreadsheetml/2006/main" count="406" uniqueCount="258">
  <si>
    <t>KONTO</t>
  </si>
  <si>
    <t>POZICIJA</t>
  </si>
  <si>
    <t>VRSTA RASHODA / IZDATAKA</t>
  </si>
  <si>
    <t>Razdjel 006 UO ZA OBRAZOVANJE, ŠPORT I KULTURU</t>
  </si>
  <si>
    <t>Glavni program A05 OBRAZOVANJE, ŠPORT I KULTURA</t>
  </si>
  <si>
    <t>3121</t>
  </si>
  <si>
    <t>Ostali rashodi za zaposlene</t>
  </si>
  <si>
    <t>3211</t>
  </si>
  <si>
    <t>Službena putovanja</t>
  </si>
  <si>
    <t>3212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</si>
  <si>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</si>
  <si>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</si>
  <si>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</si>
  <si>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</si>
  <si>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</si>
  <si>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</si>
  <si>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</si>
  <si>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</si>
  <si>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</si>
  <si>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</si>
  <si>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</si>
  <si>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</si>
  <si>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</si>
  <si>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</si>
  <si>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</si>
  <si>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</si>
  <si>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</si>
  <si>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</si>
  <si>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</si>
  <si>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</si>
  <si>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</si>
  <si>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</si>
  <si>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</si>
  <si>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</si>
  <si>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</si>
  <si>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</si>
  <si>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3241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</si>
  <si>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</si>
  <si>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</si>
  <si>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</si>
  <si>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</si>
  <si>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</si>
  <si>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</si>
  <si>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</si>
  <si>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</si>
  <si>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3299</t>
  </si>
  <si>
    <t>Ostali nespomenuti rashodi poslovanja</t>
  </si>
  <si>
    <t>Izvor  3.1. VLASTITI PRIHODI- PK</t>
  </si>
  <si>
    <t>3111</t>
  </si>
  <si>
    <t>Plaće za redovan rad</t>
  </si>
  <si>
    <t>3132</t>
  </si>
  <si>
    <t>Doprinosi za obvezno zdravstveno osiguranje</t>
  </si>
  <si>
    <t>Naknade troškova osobama izvan radnog odnosa</t>
  </si>
  <si>
    <t>4221</t>
  </si>
  <si>
    <t>4227</t>
  </si>
  <si>
    <t>Uređaji za ostale namjene</t>
  </si>
  <si>
    <t>4241</t>
  </si>
  <si>
    <t>Knjige</t>
  </si>
  <si>
    <t>Izvor  5.3. POMOĆI - PK</t>
  </si>
  <si>
    <t>Naknade za prijevoz, za rad na terenu i odvojeni život</t>
  </si>
  <si>
    <t>Uredska oprema i namještaj</t>
  </si>
  <si>
    <t>Izvor  6.2. DONACIJE - PK</t>
  </si>
  <si>
    <t>RASHODI POSLOVANJA</t>
  </si>
  <si>
    <t>Rashodi za zaposlene</t>
  </si>
  <si>
    <t>Materijalni rashodi</t>
  </si>
  <si>
    <t>Naknade troškova zaposlenima</t>
  </si>
  <si>
    <t>Rashodi za materijal i energiju</t>
  </si>
  <si>
    <t>Rashodi za usluge</t>
  </si>
  <si>
    <t>Naknade tr. osobama izvan r. odnosa</t>
  </si>
  <si>
    <t>INDEKS 5/4*100</t>
  </si>
  <si>
    <t>Plaće (Bruto)</t>
  </si>
  <si>
    <t>Doprinosi na plaće</t>
  </si>
  <si>
    <t>Rashodi za nabavu nefinancijske imovine</t>
  </si>
  <si>
    <t>Rashodi za nabavu proizvedene dugotrajne  imovine</t>
  </si>
  <si>
    <t>Postrojenja i oprema</t>
  </si>
  <si>
    <t>OPĆI dio - sažetak</t>
  </si>
  <si>
    <t>A. SAŽETAK RAČUNA PRIHODA I RASHODA I RAČUNA FINANCIRANJA</t>
  </si>
  <si>
    <t>A. RAČUN PRIHODA I RASHODA</t>
  </si>
  <si>
    <t>NAZIV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</si>
  <si>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</si>
  <si>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</si>
  <si>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</si>
  <si>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</si>
  <si>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</si>
  <si>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</si>
  <si>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</si>
  <si>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B. RAČUN FINANCIRANJA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</si>
  <si>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</si>
  <si>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</si>
  <si>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</si>
  <si>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</si>
  <si>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OSTVARENI REZULTAT</t>
  </si>
  <si>
    <t>OPĆI DIO</t>
  </si>
  <si>
    <t xml:space="preserve">IZVRŠENJE RASHODA </t>
  </si>
  <si>
    <t>Naziv</t>
  </si>
  <si>
    <t xml:space="preserve">UKUPNO: </t>
  </si>
  <si>
    <t xml:space="preserve">IZVRŠENJE PRIHODA </t>
  </si>
  <si>
    <t>Brojčana oznaka</t>
  </si>
  <si>
    <t>Naziv izvora</t>
  </si>
  <si>
    <t>INDEKS 4/3*100</t>
  </si>
  <si>
    <t>3.1.</t>
  </si>
  <si>
    <t>Vlastiti prihodi</t>
  </si>
  <si>
    <t>5.3.</t>
  </si>
  <si>
    <t>Pomoći</t>
  </si>
  <si>
    <t>6.2.</t>
  </si>
  <si>
    <t>Donacije</t>
  </si>
  <si>
    <t>UKUPNO:</t>
  </si>
  <si>
    <t>IZVRŠENJE RASHODA</t>
  </si>
  <si>
    <t xml:space="preserve">OPĆI DIO </t>
  </si>
  <si>
    <t>IZVRŠENJE PRIHODA - ekonomska klasifikacija - 4. razina</t>
  </si>
  <si>
    <t>Konto</t>
  </si>
  <si>
    <t xml:space="preserve">PRIHODI POSLOVANJA   </t>
  </si>
  <si>
    <t>UKUPNI PRIHODI I PRENESENI REZULTAT</t>
  </si>
  <si>
    <t>Pomoći iz inozemstva i od subjekata unutar općeg proračuna</t>
  </si>
  <si>
    <t>Pomoći pror.korisnicima iz pror. koji im nije nadležan</t>
  </si>
  <si>
    <t>Tekuće pomoći pror. kor. iz proračuna koji im nije nadležan</t>
  </si>
  <si>
    <t xml:space="preserve">Tekuće pomoći temeljem prijenosa EU sredstava </t>
  </si>
  <si>
    <t>Prihodi od prodaje proizvoda i pruženih usluga</t>
  </si>
  <si>
    <t>Prihodi od pruženih usluga</t>
  </si>
  <si>
    <t>Donacije od pravnih i fizičkih osoba izvan općeg proračuna</t>
  </si>
  <si>
    <t>Tekuće donacije</t>
  </si>
  <si>
    <t>Prihodi iz proračuna</t>
  </si>
  <si>
    <t>Prihodi iz proračuna za financiranje redovne dj.</t>
  </si>
  <si>
    <t>Prihodi za financiranje rashoda poslovanja</t>
  </si>
  <si>
    <t>Višak prihoda</t>
  </si>
  <si>
    <t>IZVRŠENJE RASHODA - ekonomska klasifikacija - 4. razina</t>
  </si>
  <si>
    <t>UKUPNI RASHODI</t>
  </si>
  <si>
    <t>3</t>
  </si>
  <si>
    <t>Rashodi poslovanja</t>
  </si>
  <si>
    <t>Plaće (bruto)</t>
  </si>
  <si>
    <t>32</t>
  </si>
  <si>
    <t>321</t>
  </si>
  <si>
    <t>322</t>
  </si>
  <si>
    <t>323</t>
  </si>
  <si>
    <t>329</t>
  </si>
  <si>
    <t>Rashodi za nabavu proizvedene dug.imovine</t>
  </si>
  <si>
    <t xml:space="preserve">Knjige </t>
  </si>
  <si>
    <t>POSEBNI DIO</t>
  </si>
  <si>
    <t>RASHODI prema programskoj i ekonomskoj klasifikaciji i izvorima financiranja</t>
  </si>
  <si>
    <t xml:space="preserve">Kapitalne pomoći pror. kor.iz proračuna koji im nije nadležan </t>
  </si>
  <si>
    <t>UKUPAN DONOS VIŠKA IZ PRETHODNE GODINE</t>
  </si>
  <si>
    <t xml:space="preserve">VIŠAK/MANJAK IZ PRETHODNE GODINE KOJI ĆE SE POKRITI / RASPOREDITI </t>
  </si>
  <si>
    <t>Prihodi poslovanja</t>
  </si>
  <si>
    <t>Višak/manjak prihoda ukupno</t>
  </si>
  <si>
    <t>7.2.</t>
  </si>
  <si>
    <t>B. RAČUN PRIHODA I RASHODA prema ekonomskoj klasifikaciji</t>
  </si>
  <si>
    <t>C. RAČUN PRIHODA I RASHODA prema izvorima financiranja</t>
  </si>
  <si>
    <t>D. RAČUN  RASHODA prema funkcijskoj klasifikaciji</t>
  </si>
  <si>
    <t>IZVORNI PLAN 2023.</t>
  </si>
  <si>
    <t>IZVRŠENJE           01.-06.2023.</t>
  </si>
  <si>
    <t>IZVRŠENJE           01.-06.2022.</t>
  </si>
  <si>
    <t>IZVRŠENJE 01.-06- 2022.</t>
  </si>
  <si>
    <t>IZVRŠENJE 01.-06.2023.</t>
  </si>
  <si>
    <t>IZVRŠENJE 01.-06.2022.</t>
  </si>
  <si>
    <t>IZVORNI PLAN 2023</t>
  </si>
  <si>
    <t>IZVRŠENJE PLANA 01.-06.2023.</t>
  </si>
  <si>
    <t>TEKUĆI PLAN 2023.</t>
  </si>
  <si>
    <t>IZVRŠENJE PLANA 01.-06.2022.</t>
  </si>
  <si>
    <t>Doprinosi za zapošljavanje</t>
  </si>
  <si>
    <t>INDEKS 5/3*100</t>
  </si>
  <si>
    <t>,</t>
  </si>
  <si>
    <t>INDEKS 4/2*100</t>
  </si>
  <si>
    <t>INDEKS 6/4*100</t>
  </si>
  <si>
    <t>INDEKS 6/5*100</t>
  </si>
  <si>
    <t>Indeks     4/2*100</t>
  </si>
  <si>
    <t>Indeks     4/3*100</t>
  </si>
  <si>
    <t>prijevoza</t>
  </si>
  <si>
    <t xml:space="preserve">Usluge tekućeg i inv. </t>
  </si>
  <si>
    <t>održavanja</t>
  </si>
  <si>
    <t xml:space="preserve">Usluge telefona, pošte i </t>
  </si>
  <si>
    <t>Pomoći temeljem prijenosa EU sredstava</t>
  </si>
  <si>
    <t>1.1.</t>
  </si>
  <si>
    <t>Opći prihodi i primici</t>
  </si>
  <si>
    <t>082 Službe kulture</t>
  </si>
  <si>
    <t>08 Rekreacija, kultura i religija</t>
  </si>
  <si>
    <t xml:space="preserve">RASHODI POSLOVANJA   </t>
  </si>
  <si>
    <t>Prihodi o prodaje nef. Imovine</t>
  </si>
  <si>
    <t>Prihodi od prodaje nef. Imovine</t>
  </si>
  <si>
    <t>R1199</t>
  </si>
  <si>
    <t>R1200</t>
  </si>
  <si>
    <t>R1203</t>
  </si>
  <si>
    <t>R1203.1</t>
  </si>
  <si>
    <t>R1204</t>
  </si>
  <si>
    <t>R1213</t>
  </si>
  <si>
    <t>R1213-02</t>
  </si>
  <si>
    <t>R2795-1</t>
  </si>
  <si>
    <t>R2339.2</t>
  </si>
  <si>
    <t>Glava 00603 USTANOVE U KULTURI</t>
  </si>
  <si>
    <t>Proračunski korisnik: 32310 SPOMEN GALERIJA IVANA MEŠTROVIĆA Vrpolje</t>
  </si>
  <si>
    <t>Program 6200 Kultura</t>
  </si>
  <si>
    <t>Prihodi od prodaje proizvoda i robe</t>
  </si>
  <si>
    <t>Zakupnine i najamnine</t>
  </si>
  <si>
    <t>Ulaganje u računalne programe</t>
  </si>
  <si>
    <t>Nematerijalna proizvedena imovina</t>
  </si>
  <si>
    <t>Aktivnost A620001 Financiranje Spomen galerije Ivana Meštrovića</t>
  </si>
  <si>
    <t>Izvor  1.1. OPĆI PRIHODI I PRIMICI</t>
  </si>
  <si>
    <t>R1209-01</t>
  </si>
  <si>
    <t>R2887</t>
  </si>
  <si>
    <t>R2888</t>
  </si>
  <si>
    <t>R1213-04</t>
  </si>
  <si>
    <t>R1213-01</t>
  </si>
  <si>
    <t>R2337-02</t>
  </si>
  <si>
    <t>R2337-03</t>
  </si>
  <si>
    <t>R2337-2</t>
  </si>
  <si>
    <t>R2337-1</t>
  </si>
  <si>
    <t>R1199-01</t>
  </si>
  <si>
    <t>R1201</t>
  </si>
  <si>
    <t>R1201-01</t>
  </si>
  <si>
    <t>R1205</t>
  </si>
  <si>
    <t>R1206</t>
  </si>
  <si>
    <t>R1207</t>
  </si>
  <si>
    <t>R1208</t>
  </si>
  <si>
    <t>R1209</t>
  </si>
  <si>
    <t>R1209-1</t>
  </si>
  <si>
    <t>R1209-2</t>
  </si>
  <si>
    <t>R2842</t>
  </si>
  <si>
    <t>R2065</t>
  </si>
  <si>
    <t>R1210</t>
  </si>
  <si>
    <t>Doprinosi za obvezno zdravstveno osiguranje-EU projekt</t>
  </si>
  <si>
    <t>R1210-2</t>
  </si>
  <si>
    <t>Članarine i norme</t>
  </si>
  <si>
    <t>R2064</t>
  </si>
  <si>
    <t>R2064-1</t>
  </si>
  <si>
    <t>R2064-2</t>
  </si>
  <si>
    <t>Ulaganja u računalne programe</t>
  </si>
  <si>
    <t>Sitni nventar i auto gume</t>
  </si>
  <si>
    <t xml:space="preserve">Usluge telefona, pošte i prijevoza </t>
  </si>
  <si>
    <t>R2845</t>
  </si>
  <si>
    <t>R1213-2</t>
  </si>
  <si>
    <t>R1213-1</t>
  </si>
  <si>
    <t>Rashodi za nabavu proizvedene dugotrajne imovine</t>
  </si>
  <si>
    <t>Postojenja i oprema</t>
  </si>
  <si>
    <t>R2692</t>
  </si>
  <si>
    <t xml:space="preserve">Rashodi za nabavu nefinancijske imovine </t>
  </si>
  <si>
    <t>R2337</t>
  </si>
  <si>
    <t>R1214-01</t>
  </si>
  <si>
    <t>R1214</t>
  </si>
  <si>
    <t>R1214-02</t>
  </si>
  <si>
    <t>Dodatna ulaganja na građevinskim objektima</t>
  </si>
  <si>
    <t>Rashodi za dodatna ulaganja na nefinancijskoj imovini</t>
  </si>
  <si>
    <t xml:space="preserve"> R2337-04</t>
  </si>
  <si>
    <t>R2339-5</t>
  </si>
  <si>
    <t>R2339-01</t>
  </si>
  <si>
    <t xml:space="preserve">Usluge tekućeg i investicijskog održavanja </t>
  </si>
  <si>
    <t>R2339-02</t>
  </si>
  <si>
    <t>R2339.1</t>
  </si>
  <si>
    <t>R2339.6</t>
  </si>
  <si>
    <t>R2339-3</t>
  </si>
  <si>
    <t>R2339-4</t>
  </si>
  <si>
    <t>Komunikacijska oprema</t>
  </si>
  <si>
    <t>R1204-1</t>
  </si>
  <si>
    <t>R1211</t>
  </si>
  <si>
    <t>R1211-1</t>
  </si>
  <si>
    <t>R1211-2</t>
  </si>
  <si>
    <t>R1213-03</t>
  </si>
  <si>
    <t>R4966</t>
  </si>
  <si>
    <t xml:space="preserve">POLUGODIŠNJI IZVJEŠTAJ O IZVRŠENJU FINANCIJSKOG PLANA SPOMEN GALERIJE IVANA MEŠTROVIĆA ZA RAZDOBLJE 1.siječnja 2023. -  30. lipnja 2023. </t>
  </si>
  <si>
    <t xml:space="preserve">Na temelju odredbi članka 86. Zakona o proračunu (Narodne novine br. 144/21) i čl. 16. Statuta Spomen galerije Ivana Meštrovića Vrpolje, ravnateljica ustanove 22. kolovoza 2023. usvojila je 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</si>
</sst>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d\.m\.yyyy\."/>
    <numFmt numFmtId="186" formatCode="[$-1041A]h:mm"/>
    <numFmt numFmtId="187" formatCode="[$-1041A]#,##0.00;\-\ #,##0.00"/>
    <numFmt numFmtId="188" formatCode="[$-1041A]#,##0.00%"/>
    <numFmt numFmtId="189" formatCode="#,##0.00_ ;\-#,##0.0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1A]dd\.\ mmmm\ yyyy\."/>
    <numFmt numFmtId="195" formatCode="#,##0.00\ &quot;kn&quot;"/>
    <numFmt numFmtId="196" formatCode="#,##0.00\ _k_n"/>
  </numFmts>
  <fonts count="65"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sz val="8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 val="single"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8999800086021423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2" tint="-0.899980008602142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9">
    <xf numFmtId="0" fontId="0" fillId="0" borderId="0" xfId="0" applyAlignment="1">
      <alignment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Border="1" applyAlignment="1" applyProtection="1">
      <alignment horizontal="center" vertical="top" wrapText="1" readingOrder="1"/>
      <protection locked="0"/>
    </xf>
    <xf numFmtId="0" fontId="1" fillId="0" borderId="10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>
      <alignment horizont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/>
    </xf>
    <xf numFmtId="4" fontId="6" fillId="33" borderId="0" xfId="0" applyNumberFormat="1" applyFont="1" applyFill="1" applyBorder="1" applyAlignment="1" applyProtection="1">
      <alignment/>
      <protection/>
    </xf>
    <xf numFmtId="0" fontId="1" fillId="34" borderId="0" xfId="0" applyNumberFormat="1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/>
    </xf>
    <xf numFmtId="4" fontId="1" fillId="34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5" fillId="0" borderId="0" xfId="0" applyFont="1" applyBorder="1" applyAlignment="1">
      <alignment/>
    </xf>
    <xf numFmtId="187" fontId="4" fillId="0" borderId="0" xfId="0" applyNumberFormat="1" applyFont="1" applyBorder="1" applyAlignment="1" applyProtection="1">
      <alignment vertical="top" wrapText="1" readingOrder="1"/>
      <protection locked="0"/>
    </xf>
    <xf numFmtId="0" fontId="4" fillId="34" borderId="0" xfId="0" applyFont="1" applyFill="1" applyBorder="1" applyAlignment="1" applyProtection="1">
      <alignment vertical="top" wrapText="1" readingOrder="1"/>
      <protection locked="0"/>
    </xf>
    <xf numFmtId="187" fontId="4" fillId="34" borderId="0" xfId="0" applyNumberFormat="1" applyFont="1" applyFill="1" applyBorder="1" applyAlignment="1" applyProtection="1">
      <alignment vertical="top" wrapText="1" readingOrder="1"/>
      <protection locked="0"/>
    </xf>
    <xf numFmtId="0" fontId="4" fillId="35" borderId="0" xfId="0" applyFont="1" applyFill="1" applyBorder="1" applyAlignment="1" applyProtection="1">
      <alignment vertical="top" wrapText="1" readingOrder="1"/>
      <protection locked="0"/>
    </xf>
    <xf numFmtId="187" fontId="4" fillId="35" borderId="0" xfId="0" applyNumberFormat="1" applyFont="1" applyFill="1" applyBorder="1" applyAlignment="1" applyProtection="1">
      <alignment vertical="top" wrapText="1" readingOrder="1"/>
      <protection locked="0"/>
    </xf>
    <xf numFmtId="187" fontId="3" fillId="36" borderId="0" xfId="0" applyNumberFormat="1" applyFont="1" applyFill="1" applyBorder="1" applyAlignment="1" applyProtection="1">
      <alignment vertical="top" wrapText="1" readingOrder="1"/>
      <protection locked="0"/>
    </xf>
    <xf numFmtId="0" fontId="5" fillId="35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 horizontal="center" vertical="top" wrapText="1" readingOrder="1"/>
      <protection locked="0"/>
    </xf>
    <xf numFmtId="0" fontId="3" fillId="33" borderId="0" xfId="0" applyFont="1" applyFill="1" applyBorder="1" applyAlignment="1" applyProtection="1">
      <alignment vertical="top" wrapText="1" readingOrder="1"/>
      <protection locked="0"/>
    </xf>
    <xf numFmtId="187" fontId="3" fillId="33" borderId="0" xfId="0" applyNumberFormat="1" applyFont="1" applyFill="1" applyBorder="1" applyAlignment="1" applyProtection="1">
      <alignment vertical="top" wrapText="1" readingOrder="1"/>
      <protection locked="0"/>
    </xf>
    <xf numFmtId="0" fontId="8" fillId="0" borderId="0" xfId="57" applyFont="1">
      <alignment/>
      <protection/>
    </xf>
    <xf numFmtId="0" fontId="8" fillId="0" borderId="0" xfId="57" applyFont="1" applyAlignment="1">
      <alignment horizontal="center"/>
      <protection/>
    </xf>
    <xf numFmtId="0" fontId="9" fillId="0" borderId="0" xfId="57" applyFont="1" applyAlignment="1">
      <alignment horizontal="center" vertical="center" wrapText="1"/>
      <protection/>
    </xf>
    <xf numFmtId="0" fontId="10" fillId="0" borderId="0" xfId="57" applyFont="1">
      <alignment/>
      <protection/>
    </xf>
    <xf numFmtId="0" fontId="9" fillId="0" borderId="11" xfId="57" applyFont="1" applyBorder="1" applyAlignment="1">
      <alignment horizontal="center" vertical="center" wrapText="1"/>
      <protection/>
    </xf>
    <xf numFmtId="0" fontId="12" fillId="0" borderId="0" xfId="57" applyFont="1">
      <alignment/>
      <protection/>
    </xf>
    <xf numFmtId="0" fontId="11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4" fontId="5" fillId="37" borderId="12" xfId="0" applyNumberFormat="1" applyFont="1" applyFill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13" fillId="0" borderId="12" xfId="0" applyFont="1" applyBorder="1" applyAlignment="1">
      <alignment/>
    </xf>
    <xf numFmtId="4" fontId="13" fillId="0" borderId="12" xfId="0" applyNumberFormat="1" applyFont="1" applyBorder="1" applyAlignment="1">
      <alignment/>
    </xf>
    <xf numFmtId="4" fontId="13" fillId="37" borderId="12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6" fillId="37" borderId="13" xfId="0" applyFont="1" applyFill="1" applyBorder="1" applyAlignment="1" applyProtection="1">
      <alignment horizontal="center" vertical="center" wrapText="1" readingOrder="1"/>
      <protection locked="0"/>
    </xf>
    <xf numFmtId="0" fontId="0" fillId="37" borderId="14" xfId="0" applyFont="1" applyFill="1" applyBorder="1" applyAlignment="1">
      <alignment horizontal="center" vertical="center"/>
    </xf>
    <xf numFmtId="187" fontId="6" fillId="38" borderId="14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37" borderId="15" xfId="0" applyFont="1" applyFill="1" applyBorder="1" applyAlignment="1">
      <alignment horizontal="center" vertical="center" wrapText="1"/>
    </xf>
    <xf numFmtId="0" fontId="14" fillId="37" borderId="16" xfId="0" applyFont="1" applyFill="1" applyBorder="1" applyAlignment="1" applyProtection="1">
      <alignment horizontal="center" vertical="center" wrapText="1" readingOrder="1"/>
      <protection locked="0"/>
    </xf>
    <xf numFmtId="0" fontId="15" fillId="37" borderId="17" xfId="0" applyFont="1" applyFill="1" applyBorder="1" applyAlignment="1">
      <alignment horizontal="center" vertical="center"/>
    </xf>
    <xf numFmtId="0" fontId="14" fillId="38" borderId="18" xfId="0" applyFont="1" applyFill="1" applyBorder="1" applyAlignment="1" applyProtection="1">
      <alignment horizontal="center" vertical="center" wrapText="1" readingOrder="1"/>
      <protection locked="0"/>
    </xf>
    <xf numFmtId="0" fontId="16" fillId="37" borderId="18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top" wrapText="1" readingOrder="1"/>
      <protection locked="0"/>
    </xf>
    <xf numFmtId="0" fontId="0" fillId="0" borderId="21" xfId="0" applyBorder="1" applyAlignment="1">
      <alignment/>
    </xf>
    <xf numFmtId="4" fontId="60" fillId="0" borderId="22" xfId="0" applyNumberFormat="1" applyFont="1" applyBorder="1" applyAlignment="1">
      <alignment/>
    </xf>
    <xf numFmtId="4" fontId="60" fillId="0" borderId="22" xfId="0" applyNumberFormat="1" applyFont="1" applyBorder="1" applyAlignment="1">
      <alignment horizontal="right"/>
    </xf>
    <xf numFmtId="4" fontId="61" fillId="39" borderId="12" xfId="0" applyNumberFormat="1" applyFont="1" applyFill="1" applyBorder="1" applyAlignment="1">
      <alignment horizontal="right" vertical="center"/>
    </xf>
    <xf numFmtId="0" fontId="1" fillId="37" borderId="20" xfId="0" applyFont="1" applyFill="1" applyBorder="1" applyAlignment="1" applyProtection="1">
      <alignment horizontal="left" vertical="top" wrapText="1" readingOrder="1"/>
      <protection locked="0"/>
    </xf>
    <xf numFmtId="0" fontId="0" fillId="37" borderId="21" xfId="0" applyFill="1" applyBorder="1" applyAlignment="1">
      <alignment/>
    </xf>
    <xf numFmtId="4" fontId="60" fillId="37" borderId="22" xfId="0" applyNumberFormat="1" applyFont="1" applyFill="1" applyBorder="1" applyAlignment="1">
      <alignment/>
    </xf>
    <xf numFmtId="4" fontId="60" fillId="37" borderId="22" xfId="0" applyNumberFormat="1" applyFont="1" applyFill="1" applyBorder="1" applyAlignment="1">
      <alignment horizontal="right"/>
    </xf>
    <xf numFmtId="0" fontId="1" fillId="37" borderId="23" xfId="0" applyFont="1" applyFill="1" applyBorder="1" applyAlignment="1" applyProtection="1">
      <alignment horizontal="left" vertical="top" wrapText="1" readingOrder="1"/>
      <protection locked="0"/>
    </xf>
    <xf numFmtId="0" fontId="0" fillId="37" borderId="24" xfId="0" applyFill="1" applyBorder="1" applyAlignment="1">
      <alignment/>
    </xf>
    <xf numFmtId="4" fontId="60" fillId="37" borderId="25" xfId="0" applyNumberFormat="1" applyFont="1" applyFill="1" applyBorder="1" applyAlignment="1">
      <alignment/>
    </xf>
    <xf numFmtId="4" fontId="60" fillId="37" borderId="25" xfId="0" applyNumberFormat="1" applyFont="1" applyFill="1" applyBorder="1" applyAlignment="1">
      <alignment horizontal="right"/>
    </xf>
    <xf numFmtId="0" fontId="1" fillId="37" borderId="0" xfId="0" applyFont="1" applyFill="1" applyAlignment="1" applyProtection="1">
      <alignment horizontal="left" vertical="top" wrapText="1" readingOrder="1"/>
      <protection locked="0"/>
    </xf>
    <xf numFmtId="0" fontId="0" fillId="0" borderId="0" xfId="0" applyAlignment="1">
      <alignment wrapText="1"/>
    </xf>
    <xf numFmtId="0" fontId="0" fillId="37" borderId="0" xfId="0" applyFill="1" applyAlignment="1">
      <alignment/>
    </xf>
    <xf numFmtId="4" fontId="5" fillId="37" borderId="0" xfId="0" applyNumberFormat="1" applyFont="1" applyFill="1" applyAlignment="1">
      <alignment/>
    </xf>
    <xf numFmtId="4" fontId="60" fillId="37" borderId="0" xfId="0" applyNumberFormat="1" applyFont="1" applyFill="1" applyAlignment="1">
      <alignment/>
    </xf>
    <xf numFmtId="4" fontId="5" fillId="0" borderId="12" xfId="0" applyNumberFormat="1" applyFont="1" applyBorder="1" applyAlignment="1">
      <alignment horizontal="right" vertical="center"/>
    </xf>
    <xf numFmtId="4" fontId="5" fillId="0" borderId="22" xfId="0" applyNumberFormat="1" applyFont="1" applyBorder="1" applyAlignment="1">
      <alignment horizontal="right"/>
    </xf>
    <xf numFmtId="187" fontId="0" fillId="0" borderId="0" xfId="0" applyNumberFormat="1" applyAlignment="1">
      <alignment/>
    </xf>
    <xf numFmtId="4" fontId="5" fillId="39" borderId="12" xfId="0" applyNumberFormat="1" applyFont="1" applyFill="1" applyBorder="1" applyAlignment="1">
      <alignment horizontal="right" vertical="center"/>
    </xf>
    <xf numFmtId="4" fontId="5" fillId="37" borderId="12" xfId="0" applyNumberFormat="1" applyFont="1" applyFill="1" applyBorder="1" applyAlignment="1">
      <alignment/>
    </xf>
    <xf numFmtId="4" fontId="5" fillId="37" borderId="22" xfId="0" applyNumberFormat="1" applyFont="1" applyFill="1" applyBorder="1" applyAlignment="1">
      <alignment horizontal="right"/>
    </xf>
    <xf numFmtId="189" fontId="0" fillId="0" borderId="0" xfId="0" applyNumberFormat="1" applyAlignment="1">
      <alignment/>
    </xf>
    <xf numFmtId="0" fontId="0" fillId="0" borderId="0" xfId="0" applyAlignment="1">
      <alignment horizontal="right"/>
    </xf>
    <xf numFmtId="0" fontId="6" fillId="35" borderId="0" xfId="0" applyNumberFormat="1" applyFont="1" applyFill="1" applyBorder="1" applyAlignment="1" applyProtection="1">
      <alignment horizontal="center"/>
      <protection/>
    </xf>
    <xf numFmtId="0" fontId="3" fillId="35" borderId="0" xfId="0" applyFont="1" applyFill="1" applyBorder="1" applyAlignment="1" applyProtection="1">
      <alignment vertical="top" wrapText="1" readingOrder="1"/>
      <protection locked="0"/>
    </xf>
    <xf numFmtId="187" fontId="3" fillId="35" borderId="0" xfId="0" applyNumberFormat="1" applyFont="1" applyFill="1" applyBorder="1" applyAlignment="1" applyProtection="1">
      <alignment vertical="top" wrapText="1" readingOrder="1"/>
      <protection locked="0"/>
    </xf>
    <xf numFmtId="187" fontId="6" fillId="4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41" borderId="12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/>
    </xf>
    <xf numFmtId="4" fontId="62" fillId="0" borderId="22" xfId="0" applyNumberFormat="1" applyFont="1" applyFill="1" applyBorder="1" applyAlignment="1">
      <alignment/>
    </xf>
    <xf numFmtId="0" fontId="1" fillId="0" borderId="20" xfId="0" applyFont="1" applyFill="1" applyBorder="1" applyAlignment="1" applyProtection="1">
      <alignment horizontal="left" vertical="top" wrapText="1" readingOrder="1"/>
      <protection locked="0"/>
    </xf>
    <xf numFmtId="0" fontId="0" fillId="0" borderId="21" xfId="0" applyFont="1" applyFill="1" applyBorder="1" applyAlignment="1">
      <alignment/>
    </xf>
    <xf numFmtId="4" fontId="5" fillId="0" borderId="12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/>
    </xf>
    <xf numFmtId="0" fontId="6" fillId="5" borderId="16" xfId="0" applyFont="1" applyFill="1" applyBorder="1" applyAlignment="1" applyProtection="1">
      <alignment horizontal="center" vertical="center" wrapText="1" readingOrder="1"/>
      <protection locked="0"/>
    </xf>
    <xf numFmtId="0" fontId="0" fillId="5" borderId="17" xfId="0" applyFont="1" applyFill="1" applyBorder="1" applyAlignment="1">
      <alignment horizontal="center" vertical="center"/>
    </xf>
    <xf numFmtId="4" fontId="13" fillId="5" borderId="12" xfId="0" applyNumberFormat="1" applyFont="1" applyFill="1" applyBorder="1" applyAlignment="1">
      <alignment horizontal="right" vertical="center"/>
    </xf>
    <xf numFmtId="4" fontId="13" fillId="5" borderId="19" xfId="0" applyNumberFormat="1" applyFont="1" applyFill="1" applyBorder="1" applyAlignment="1">
      <alignment horizontal="right" vertical="center"/>
    </xf>
    <xf numFmtId="4" fontId="13" fillId="5" borderId="19" xfId="0" applyNumberFormat="1" applyFont="1" applyFill="1" applyBorder="1" applyAlignment="1">
      <alignment vertical="center"/>
    </xf>
    <xf numFmtId="0" fontId="0" fillId="0" borderId="21" xfId="0" applyFill="1" applyBorder="1" applyAlignment="1">
      <alignment/>
    </xf>
    <xf numFmtId="4" fontId="61" fillId="0" borderId="12" xfId="0" applyNumberFormat="1" applyFont="1" applyFill="1" applyBorder="1" applyAlignment="1">
      <alignment horizontal="right" vertical="center"/>
    </xf>
    <xf numFmtId="4" fontId="60" fillId="0" borderId="22" xfId="0" applyNumberFormat="1" applyFont="1" applyFill="1" applyBorder="1" applyAlignment="1">
      <alignment/>
    </xf>
    <xf numFmtId="4" fontId="60" fillId="0" borderId="22" xfId="0" applyNumberFormat="1" applyFont="1" applyFill="1" applyBorder="1" applyAlignment="1">
      <alignment horizontal="right"/>
    </xf>
    <xf numFmtId="4" fontId="13" fillId="0" borderId="22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187" fontId="2" fillId="42" borderId="0" xfId="0" applyNumberFormat="1" applyFont="1" applyFill="1" applyBorder="1" applyAlignment="1" applyProtection="1">
      <alignment vertical="top" wrapText="1" readingOrder="1"/>
      <protection locked="0"/>
    </xf>
    <xf numFmtId="187" fontId="2" fillId="43" borderId="0" xfId="0" applyNumberFormat="1" applyFont="1" applyFill="1" applyBorder="1" applyAlignment="1" applyProtection="1">
      <alignment vertical="top" wrapText="1" readingOrder="1"/>
      <protection locked="0"/>
    </xf>
    <xf numFmtId="187" fontId="2" fillId="44" borderId="0" xfId="0" applyNumberFormat="1" applyFont="1" applyFill="1" applyBorder="1" applyAlignment="1" applyProtection="1">
      <alignment vertical="top" wrapText="1" readingOrder="1"/>
      <protection locked="0"/>
    </xf>
    <xf numFmtId="187" fontId="3" fillId="45" borderId="0" xfId="0" applyNumberFormat="1" applyFont="1" applyFill="1" applyBorder="1" applyAlignment="1" applyProtection="1">
      <alignment vertical="top" wrapText="1" readingOrder="1"/>
      <protection locked="0"/>
    </xf>
    <xf numFmtId="10" fontId="2" fillId="43" borderId="0" xfId="0" applyNumberFormat="1" applyFont="1" applyFill="1" applyBorder="1" applyAlignment="1" applyProtection="1">
      <alignment vertical="top" wrapText="1" readingOrder="1"/>
      <protection locked="0"/>
    </xf>
    <xf numFmtId="10" fontId="3" fillId="45" borderId="0" xfId="0" applyNumberFormat="1" applyFont="1" applyFill="1" applyBorder="1" applyAlignment="1" applyProtection="1">
      <alignment vertical="top" wrapText="1" readingOrder="1"/>
      <protection locked="0"/>
    </xf>
    <xf numFmtId="0" fontId="4" fillId="34" borderId="0" xfId="0" applyFont="1" applyFill="1" applyBorder="1" applyAlignment="1" applyProtection="1">
      <alignment horizontal="center" vertical="top" wrapText="1" readingOrder="1"/>
      <protection locked="0"/>
    </xf>
    <xf numFmtId="0" fontId="1" fillId="34" borderId="0" xfId="0" applyFont="1" applyFill="1" applyBorder="1" applyAlignment="1">
      <alignment horizontal="center"/>
    </xf>
    <xf numFmtId="187" fontId="4" fillId="46" borderId="0" xfId="0" applyNumberFormat="1" applyFont="1" applyFill="1" applyBorder="1" applyAlignment="1" applyProtection="1">
      <alignment vertical="top" wrapText="1" readingOrder="1"/>
      <protection locked="0"/>
    </xf>
    <xf numFmtId="4" fontId="6" fillId="35" borderId="0" xfId="0" applyNumberFormat="1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" vertical="top" wrapText="1" readingOrder="1"/>
      <protection locked="0"/>
    </xf>
    <xf numFmtId="187" fontId="3" fillId="47" borderId="0" xfId="0" applyNumberFormat="1" applyFont="1" applyFill="1" applyBorder="1" applyAlignment="1" applyProtection="1">
      <alignment vertical="top" wrapText="1" readingOrder="1"/>
      <protection locked="0"/>
    </xf>
    <xf numFmtId="0" fontId="6" fillId="33" borderId="20" xfId="0" applyFont="1" applyFill="1" applyBorder="1" applyAlignment="1" applyProtection="1">
      <alignment horizontal="left" vertical="top" wrapText="1" readingOrder="1"/>
      <protection locked="0"/>
    </xf>
    <xf numFmtId="4" fontId="13" fillId="33" borderId="12" xfId="0" applyNumberFormat="1" applyFont="1" applyFill="1" applyBorder="1" applyAlignment="1">
      <alignment horizontal="right" vertical="center"/>
    </xf>
    <xf numFmtId="4" fontId="13" fillId="33" borderId="22" xfId="0" applyNumberFormat="1" applyFont="1" applyFill="1" applyBorder="1" applyAlignment="1">
      <alignment/>
    </xf>
    <xf numFmtId="4" fontId="13" fillId="33" borderId="12" xfId="0" applyNumberFormat="1" applyFont="1" applyFill="1" applyBorder="1" applyAlignment="1">
      <alignment/>
    </xf>
    <xf numFmtId="4" fontId="13" fillId="33" borderId="22" xfId="0" applyNumberFormat="1" applyFont="1" applyFill="1" applyBorder="1" applyAlignment="1">
      <alignment horizontal="right"/>
    </xf>
    <xf numFmtId="0" fontId="6" fillId="35" borderId="20" xfId="0" applyFont="1" applyFill="1" applyBorder="1" applyAlignment="1" applyProtection="1">
      <alignment horizontal="left" vertical="top" wrapText="1" readingOrder="1"/>
      <protection locked="0"/>
    </xf>
    <xf numFmtId="4" fontId="13" fillId="35" borderId="12" xfId="0" applyNumberFormat="1" applyFont="1" applyFill="1" applyBorder="1" applyAlignment="1">
      <alignment horizontal="right" vertical="center"/>
    </xf>
    <xf numFmtId="4" fontId="13" fillId="35" borderId="12" xfId="0" applyNumberFormat="1" applyFont="1" applyFill="1" applyBorder="1" applyAlignment="1">
      <alignment/>
    </xf>
    <xf numFmtId="4" fontId="13" fillId="35" borderId="22" xfId="0" applyNumberFormat="1" applyFont="1" applyFill="1" applyBorder="1" applyAlignment="1">
      <alignment horizontal="right"/>
    </xf>
    <xf numFmtId="4" fontId="13" fillId="35" borderId="22" xfId="0" applyNumberFormat="1" applyFont="1" applyFill="1" applyBorder="1" applyAlignment="1">
      <alignment/>
    </xf>
    <xf numFmtId="4" fontId="63" fillId="35" borderId="12" xfId="0" applyNumberFormat="1" applyFont="1" applyFill="1" applyBorder="1" applyAlignment="1">
      <alignment horizontal="right" vertical="center"/>
    </xf>
    <xf numFmtId="4" fontId="62" fillId="35" borderId="22" xfId="0" applyNumberFormat="1" applyFont="1" applyFill="1" applyBorder="1" applyAlignment="1">
      <alignment/>
    </xf>
    <xf numFmtId="4" fontId="62" fillId="35" borderId="22" xfId="0" applyNumberFormat="1" applyFont="1" applyFill="1" applyBorder="1" applyAlignment="1">
      <alignment horizontal="right"/>
    </xf>
    <xf numFmtId="0" fontId="6" fillId="34" borderId="20" xfId="0" applyFont="1" applyFill="1" applyBorder="1" applyAlignment="1" applyProtection="1">
      <alignment horizontal="left" vertical="top" wrapText="1" readingOrder="1"/>
      <protection locked="0"/>
    </xf>
    <xf numFmtId="0" fontId="11" fillId="34" borderId="21" xfId="0" applyFont="1" applyFill="1" applyBorder="1" applyAlignment="1">
      <alignment/>
    </xf>
    <xf numFmtId="4" fontId="63" fillId="34" borderId="12" xfId="0" applyNumberFormat="1" applyFont="1" applyFill="1" applyBorder="1" applyAlignment="1">
      <alignment horizontal="right" vertical="center"/>
    </xf>
    <xf numFmtId="4" fontId="62" fillId="34" borderId="22" xfId="0" applyNumberFormat="1" applyFont="1" applyFill="1" applyBorder="1" applyAlignment="1">
      <alignment/>
    </xf>
    <xf numFmtId="4" fontId="62" fillId="34" borderId="22" xfId="0" applyNumberFormat="1" applyFont="1" applyFill="1" applyBorder="1" applyAlignment="1">
      <alignment horizontal="right"/>
    </xf>
    <xf numFmtId="0" fontId="0" fillId="34" borderId="21" xfId="0" applyFill="1" applyBorder="1" applyAlignment="1">
      <alignment/>
    </xf>
    <xf numFmtId="0" fontId="6" fillId="34" borderId="26" xfId="0" applyFont="1" applyFill="1" applyBorder="1" applyAlignment="1" applyProtection="1">
      <alignment horizontal="left" vertical="top" wrapText="1" readingOrder="1"/>
      <protection locked="0"/>
    </xf>
    <xf numFmtId="0" fontId="11" fillId="34" borderId="27" xfId="0" applyFont="1" applyFill="1" applyBorder="1" applyAlignment="1">
      <alignment/>
    </xf>
    <xf numFmtId="4" fontId="63" fillId="34" borderId="28" xfId="0" applyNumberFormat="1" applyFont="1" applyFill="1" applyBorder="1" applyAlignment="1">
      <alignment horizontal="right" vertical="center"/>
    </xf>
    <xf numFmtId="4" fontId="62" fillId="34" borderId="29" xfId="0" applyNumberFormat="1" applyFont="1" applyFill="1" applyBorder="1" applyAlignment="1">
      <alignment/>
    </xf>
    <xf numFmtId="4" fontId="62" fillId="34" borderId="29" xfId="0" applyNumberFormat="1" applyFont="1" applyFill="1" applyBorder="1" applyAlignment="1">
      <alignment horizontal="right"/>
    </xf>
    <xf numFmtId="4" fontId="13" fillId="34" borderId="12" xfId="0" applyNumberFormat="1" applyFont="1" applyFill="1" applyBorder="1" applyAlignment="1">
      <alignment horizontal="right" vertical="center"/>
    </xf>
    <xf numFmtId="0" fontId="6" fillId="48" borderId="20" xfId="0" applyFont="1" applyFill="1" applyBorder="1" applyAlignment="1" applyProtection="1">
      <alignment horizontal="left" vertical="top" wrapText="1" readingOrder="1"/>
      <protection locked="0"/>
    </xf>
    <xf numFmtId="0" fontId="11" fillId="5" borderId="21" xfId="0" applyFont="1" applyFill="1" applyBorder="1" applyAlignment="1">
      <alignment readingOrder="1"/>
    </xf>
    <xf numFmtId="4" fontId="13" fillId="5" borderId="12" xfId="0" applyNumberFormat="1" applyFont="1" applyFill="1" applyBorder="1" applyAlignment="1">
      <alignment/>
    </xf>
    <xf numFmtId="4" fontId="13" fillId="5" borderId="22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4" fontId="13" fillId="34" borderId="22" xfId="0" applyNumberFormat="1" applyFont="1" applyFill="1" applyBorder="1" applyAlignment="1">
      <alignment/>
    </xf>
    <xf numFmtId="4" fontId="13" fillId="34" borderId="22" xfId="0" applyNumberFormat="1" applyFont="1" applyFill="1" applyBorder="1" applyAlignment="1">
      <alignment horizontal="right"/>
    </xf>
    <xf numFmtId="0" fontId="17" fillId="34" borderId="21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5" fillId="37" borderId="24" xfId="0" applyNumberFormat="1" applyFont="1" applyFill="1" applyBorder="1" applyAlignment="1">
      <alignment/>
    </xf>
    <xf numFmtId="4" fontId="13" fillId="34" borderId="21" xfId="0" applyNumberFormat="1" applyFont="1" applyFill="1" applyBorder="1" applyAlignment="1">
      <alignment/>
    </xf>
    <xf numFmtId="4" fontId="13" fillId="35" borderId="21" xfId="0" applyNumberFormat="1" applyFont="1" applyFill="1" applyBorder="1" applyAlignment="1">
      <alignment/>
    </xf>
    <xf numFmtId="4" fontId="5" fillId="0" borderId="21" xfId="0" applyNumberFormat="1" applyFont="1" applyBorder="1" applyAlignment="1">
      <alignment/>
    </xf>
    <xf numFmtId="4" fontId="5" fillId="37" borderId="21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13" fillId="34" borderId="27" xfId="0" applyNumberFormat="1" applyFont="1" applyFill="1" applyBorder="1" applyAlignment="1">
      <alignment/>
    </xf>
    <xf numFmtId="4" fontId="60" fillId="37" borderId="22" xfId="0" applyNumberFormat="1" applyFont="1" applyFill="1" applyBorder="1" applyAlignment="1">
      <alignment/>
    </xf>
    <xf numFmtId="4" fontId="13" fillId="33" borderId="21" xfId="0" applyNumberFormat="1" applyFont="1" applyFill="1" applyBorder="1" applyAlignment="1">
      <alignment/>
    </xf>
    <xf numFmtId="4" fontId="13" fillId="5" borderId="21" xfId="0" applyNumberFormat="1" applyFont="1" applyFill="1" applyBorder="1" applyAlignment="1">
      <alignment readingOrder="1"/>
    </xf>
    <xf numFmtId="4" fontId="13" fillId="5" borderId="17" xfId="0" applyNumberFormat="1" applyFont="1" applyFill="1" applyBorder="1" applyAlignment="1">
      <alignment horizontal="right" vertical="center"/>
    </xf>
    <xf numFmtId="0" fontId="16" fillId="37" borderId="17" xfId="0" applyFont="1" applyFill="1" applyBorder="1" applyAlignment="1">
      <alignment horizontal="center" vertical="center" wrapText="1"/>
    </xf>
    <xf numFmtId="4" fontId="13" fillId="5" borderId="21" xfId="0" applyNumberFormat="1" applyFont="1" applyFill="1" applyBorder="1" applyAlignment="1">
      <alignment/>
    </xf>
    <xf numFmtId="0" fontId="5" fillId="0" borderId="10" xfId="0" applyFont="1" applyBorder="1" applyAlignment="1" applyProtection="1">
      <alignment vertical="top" wrapText="1"/>
      <protection locked="0"/>
    </xf>
    <xf numFmtId="0" fontId="5" fillId="0" borderId="0" xfId="0" applyFont="1" applyAlignment="1">
      <alignment horizontal="right"/>
    </xf>
    <xf numFmtId="4" fontId="6" fillId="33" borderId="0" xfId="0" applyNumberFormat="1" applyFont="1" applyFill="1" applyBorder="1" applyAlignment="1" applyProtection="1">
      <alignment horizontal="right" wrapText="1"/>
      <protection/>
    </xf>
    <xf numFmtId="4" fontId="6" fillId="35" borderId="0" xfId="0" applyNumberFormat="1" applyFont="1" applyFill="1" applyBorder="1" applyAlignment="1" applyProtection="1">
      <alignment horizontal="right" wrapText="1"/>
      <protection/>
    </xf>
    <xf numFmtId="4" fontId="1" fillId="34" borderId="0" xfId="0" applyNumberFormat="1" applyFont="1" applyFill="1" applyBorder="1" applyAlignment="1" applyProtection="1">
      <alignment horizontal="right" wrapText="1"/>
      <protection/>
    </xf>
    <xf numFmtId="4" fontId="5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4" fontId="4" fillId="34" borderId="0" xfId="0" applyNumberFormat="1" applyFont="1" applyFill="1" applyBorder="1" applyAlignment="1" applyProtection="1">
      <alignment horizontal="right" vertical="top" wrapText="1" readingOrder="1"/>
      <protection locked="0"/>
    </xf>
    <xf numFmtId="4" fontId="1" fillId="34" borderId="0" xfId="0" applyNumberFormat="1" applyFont="1" applyFill="1" applyBorder="1" applyAlignment="1">
      <alignment horizontal="right" wrapText="1"/>
    </xf>
    <xf numFmtId="4" fontId="3" fillId="35" borderId="0" xfId="0" applyNumberFormat="1" applyFont="1" applyFill="1" applyBorder="1" applyAlignment="1" applyProtection="1">
      <alignment horizontal="right" vertical="top" wrapText="1" readingOrder="1"/>
      <protection locked="0"/>
    </xf>
    <xf numFmtId="4" fontId="3" fillId="33" borderId="0" xfId="0" applyNumberFormat="1" applyFont="1" applyFill="1" applyBorder="1" applyAlignment="1" applyProtection="1">
      <alignment horizontal="right" vertical="top" wrapText="1" readingOrder="1"/>
      <protection locked="0"/>
    </xf>
    <xf numFmtId="4" fontId="3" fillId="45" borderId="0" xfId="0" applyNumberFormat="1" applyFont="1" applyFill="1" applyBorder="1" applyAlignment="1" applyProtection="1">
      <alignment horizontal="right" vertical="top" wrapText="1" readingOrder="1"/>
      <protection locked="0"/>
    </xf>
    <xf numFmtId="4" fontId="64" fillId="49" borderId="0" xfId="0" applyNumberFormat="1" applyFont="1" applyFill="1" applyBorder="1" applyAlignment="1">
      <alignment horizontal="right"/>
    </xf>
    <xf numFmtId="4" fontId="13" fillId="11" borderId="0" xfId="0" applyNumberFormat="1" applyFont="1" applyFill="1" applyBorder="1" applyAlignment="1">
      <alignment horizontal="right"/>
    </xf>
    <xf numFmtId="4" fontId="64" fillId="50" borderId="0" xfId="0" applyNumberFormat="1" applyFont="1" applyFill="1" applyBorder="1" applyAlignment="1">
      <alignment horizontal="right"/>
    </xf>
    <xf numFmtId="4" fontId="64" fillId="51" borderId="0" xfId="0" applyNumberFormat="1" applyFont="1" applyFill="1" applyBorder="1" applyAlignment="1">
      <alignment horizontal="right"/>
    </xf>
    <xf numFmtId="0" fontId="16" fillId="37" borderId="17" xfId="0" applyFont="1" applyFill="1" applyBorder="1" applyAlignment="1">
      <alignment horizontal="center" vertical="center"/>
    </xf>
    <xf numFmtId="10" fontId="3" fillId="47" borderId="0" xfId="0" applyNumberFormat="1" applyFont="1" applyFill="1" applyBorder="1" applyAlignment="1" applyProtection="1">
      <alignment horizontal="right" vertical="top" wrapText="1" readingOrder="1"/>
      <protection locked="0"/>
    </xf>
    <xf numFmtId="10" fontId="2" fillId="42" borderId="0" xfId="0" applyNumberFormat="1" applyFont="1" applyFill="1" applyBorder="1" applyAlignment="1" applyProtection="1">
      <alignment vertical="top" wrapText="1" readingOrder="1"/>
      <protection locked="0"/>
    </xf>
    <xf numFmtId="10" fontId="2" fillId="44" borderId="0" xfId="0" applyNumberFormat="1" applyFont="1" applyFill="1" applyBorder="1" applyAlignment="1" applyProtection="1">
      <alignment vertical="top" wrapText="1" readingOrder="1"/>
      <protection locked="0"/>
    </xf>
    <xf numFmtId="10" fontId="6" fillId="33" borderId="0" xfId="0" applyNumberFormat="1" applyFont="1" applyFill="1" applyBorder="1" applyAlignment="1" applyProtection="1">
      <alignment/>
      <protection/>
    </xf>
    <xf numFmtId="10" fontId="3" fillId="36" borderId="0" xfId="0" applyNumberFormat="1" applyFont="1" applyFill="1" applyBorder="1" applyAlignment="1" applyProtection="1">
      <alignment vertical="top" wrapText="1" readingOrder="1"/>
      <protection locked="0"/>
    </xf>
    <xf numFmtId="10" fontId="6" fillId="35" borderId="0" xfId="0" applyNumberFormat="1" applyFont="1" applyFill="1" applyBorder="1" applyAlignment="1" applyProtection="1">
      <alignment/>
      <protection/>
    </xf>
    <xf numFmtId="10" fontId="3" fillId="47" borderId="0" xfId="0" applyNumberFormat="1" applyFont="1" applyFill="1" applyBorder="1" applyAlignment="1" applyProtection="1">
      <alignment vertical="top" wrapText="1" readingOrder="1"/>
      <protection locked="0"/>
    </xf>
    <xf numFmtId="10" fontId="1" fillId="34" borderId="0" xfId="0" applyNumberFormat="1" applyFont="1" applyFill="1" applyBorder="1" applyAlignment="1" applyProtection="1">
      <alignment/>
      <protection/>
    </xf>
    <xf numFmtId="10" fontId="3" fillId="46" borderId="0" xfId="0" applyNumberFormat="1" applyFont="1" applyFill="1" applyBorder="1" applyAlignment="1" applyProtection="1">
      <alignment vertical="top" wrapText="1" readingOrder="1"/>
      <protection locked="0"/>
    </xf>
    <xf numFmtId="10" fontId="4" fillId="0" borderId="0" xfId="0" applyNumberFormat="1" applyFont="1" applyBorder="1" applyAlignment="1" applyProtection="1">
      <alignment vertical="top" wrapText="1" readingOrder="1"/>
      <protection locked="0"/>
    </xf>
    <xf numFmtId="10" fontId="4" fillId="38" borderId="0" xfId="0" applyNumberFormat="1" applyFont="1" applyFill="1" applyBorder="1" applyAlignment="1" applyProtection="1">
      <alignment horizontal="right" vertical="top" wrapText="1" readingOrder="1"/>
      <protection locked="0"/>
    </xf>
    <xf numFmtId="10" fontId="3" fillId="35" borderId="0" xfId="0" applyNumberFormat="1" applyFont="1" applyFill="1" applyBorder="1" applyAlignment="1" applyProtection="1">
      <alignment vertical="top" wrapText="1" readingOrder="1"/>
      <protection locked="0"/>
    </xf>
    <xf numFmtId="10" fontId="4" fillId="34" borderId="0" xfId="0" applyNumberFormat="1" applyFont="1" applyFill="1" applyBorder="1" applyAlignment="1" applyProtection="1">
      <alignment vertical="top" wrapText="1" readingOrder="1"/>
      <protection locked="0"/>
    </xf>
    <xf numFmtId="10" fontId="4" fillId="46" borderId="0" xfId="0" applyNumberFormat="1" applyFont="1" applyFill="1" applyBorder="1" applyAlignment="1" applyProtection="1">
      <alignment horizontal="right" vertical="top" wrapText="1" readingOrder="1"/>
      <protection locked="0"/>
    </xf>
    <xf numFmtId="10" fontId="3" fillId="45" borderId="0" xfId="0" applyNumberFormat="1" applyFont="1" applyFill="1" applyBorder="1" applyAlignment="1" applyProtection="1">
      <alignment horizontal="right" vertical="top" wrapText="1" readingOrder="1"/>
      <protection locked="0"/>
    </xf>
    <xf numFmtId="10" fontId="3" fillId="36" borderId="0" xfId="0" applyNumberFormat="1" applyFont="1" applyFill="1" applyBorder="1" applyAlignment="1" applyProtection="1">
      <alignment horizontal="right" vertical="top" wrapText="1" readingOrder="1"/>
      <protection locked="0"/>
    </xf>
    <xf numFmtId="10" fontId="4" fillId="35" borderId="0" xfId="0" applyNumberFormat="1" applyFont="1" applyFill="1" applyBorder="1" applyAlignment="1" applyProtection="1">
      <alignment vertical="top" wrapText="1" readingOrder="1"/>
      <protection locked="0"/>
    </xf>
    <xf numFmtId="10" fontId="4" fillId="47" borderId="0" xfId="0" applyNumberFormat="1" applyFont="1" applyFill="1" applyBorder="1" applyAlignment="1" applyProtection="1">
      <alignment horizontal="right" vertical="top" wrapText="1" readingOrder="1"/>
      <protection locked="0"/>
    </xf>
    <xf numFmtId="10" fontId="3" fillId="33" borderId="0" xfId="0" applyNumberFormat="1" applyFont="1" applyFill="1" applyBorder="1" applyAlignment="1" applyProtection="1">
      <alignment vertical="top" wrapText="1" readingOrder="1"/>
      <protection locked="0"/>
    </xf>
    <xf numFmtId="0" fontId="6" fillId="37" borderId="30" xfId="57" applyFont="1" applyFill="1" applyBorder="1" applyAlignment="1" quotePrefix="1">
      <alignment horizontal="center" vertic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8" fillId="0" borderId="0" xfId="57" applyFont="1" applyAlignment="1">
      <alignment vertical="center" wrapText="1"/>
      <protection/>
    </xf>
    <xf numFmtId="0" fontId="19" fillId="0" borderId="0" xfId="57" applyFont="1" applyAlignment="1">
      <alignment horizontal="left" wrapText="1"/>
      <protection/>
    </xf>
    <xf numFmtId="0" fontId="19" fillId="0" borderId="0" xfId="57" applyFont="1" applyBorder="1" applyAlignment="1">
      <alignment horizontal="left" wrapText="1"/>
      <protection/>
    </xf>
    <xf numFmtId="0" fontId="18" fillId="0" borderId="0" xfId="57" applyFont="1">
      <alignment/>
      <protection/>
    </xf>
    <xf numFmtId="0" fontId="19" fillId="41" borderId="30" xfId="57" applyFont="1" applyFill="1" applyBorder="1" applyAlignment="1" quotePrefix="1">
      <alignment horizontal="center" vertical="center" wrapText="1"/>
      <protection/>
    </xf>
    <xf numFmtId="0" fontId="19" fillId="41" borderId="12" xfId="57" applyFont="1" applyFill="1" applyBorder="1" applyAlignment="1">
      <alignment horizontal="center" vertical="center" wrapText="1"/>
      <protection/>
    </xf>
    <xf numFmtId="0" fontId="19" fillId="0" borderId="12" xfId="57" applyFont="1" applyBorder="1" applyAlignment="1" quotePrefix="1">
      <alignment horizontal="center" wrapText="1"/>
      <protection/>
    </xf>
    <xf numFmtId="0" fontId="19" fillId="0" borderId="12" xfId="57" applyFont="1" applyBorder="1" applyAlignment="1">
      <alignment horizontal="center" wrapText="1"/>
      <protection/>
    </xf>
    <xf numFmtId="0" fontId="19" fillId="0" borderId="12" xfId="57" applyFont="1" applyBorder="1" applyAlignment="1">
      <alignment horizontal="center" vertical="center" wrapText="1"/>
      <protection/>
    </xf>
    <xf numFmtId="0" fontId="21" fillId="0" borderId="31" xfId="57" applyFont="1" applyBorder="1">
      <alignment/>
      <protection/>
    </xf>
    <xf numFmtId="4" fontId="21" fillId="0" borderId="12" xfId="57" applyNumberFormat="1" applyFont="1" applyBorder="1">
      <alignment/>
      <protection/>
    </xf>
    <xf numFmtId="4" fontId="19" fillId="0" borderId="12" xfId="57" applyNumberFormat="1" applyFont="1" applyBorder="1" applyAlignment="1">
      <alignment horizontal="right"/>
      <protection/>
    </xf>
    <xf numFmtId="4" fontId="18" fillId="0" borderId="12" xfId="57" applyNumberFormat="1" applyFont="1" applyBorder="1" applyAlignment="1">
      <alignment horizontal="right"/>
      <protection/>
    </xf>
    <xf numFmtId="0" fontId="20" fillId="0" borderId="21" xfId="57" applyFont="1" applyBorder="1" applyAlignment="1">
      <alignment horizontal="left"/>
      <protection/>
    </xf>
    <xf numFmtId="4" fontId="21" fillId="0" borderId="12" xfId="57" applyNumberFormat="1" applyFont="1" applyBorder="1" applyAlignment="1">
      <alignment wrapText="1"/>
      <protection/>
    </xf>
    <xf numFmtId="4" fontId="18" fillId="0" borderId="12" xfId="57" applyNumberFormat="1" applyFont="1" applyBorder="1" applyAlignment="1">
      <alignment horizontal="right" wrapText="1"/>
      <protection/>
    </xf>
    <xf numFmtId="4" fontId="19" fillId="0" borderId="12" xfId="57" applyNumberFormat="1" applyFont="1" applyBorder="1" applyAlignment="1">
      <alignment horizontal="right" wrapText="1"/>
      <protection/>
    </xf>
    <xf numFmtId="0" fontId="19" fillId="0" borderId="0" xfId="57" applyFont="1" applyAlignment="1" quotePrefix="1">
      <alignment horizontal="center" vertical="center" wrapText="1"/>
      <protection/>
    </xf>
    <xf numFmtId="0" fontId="19" fillId="0" borderId="0" xfId="57" applyFont="1" applyBorder="1" applyAlignment="1">
      <alignment horizontal="left" vertical="center" wrapText="1"/>
      <protection/>
    </xf>
    <xf numFmtId="0" fontId="19" fillId="0" borderId="30" xfId="57" applyFont="1" applyBorder="1" applyAlignment="1" quotePrefix="1">
      <alignment horizontal="center" wrapText="1"/>
      <protection/>
    </xf>
    <xf numFmtId="0" fontId="19" fillId="0" borderId="31" xfId="57" applyFont="1" applyBorder="1" applyAlignment="1" quotePrefix="1">
      <alignment horizontal="left"/>
      <protection/>
    </xf>
    <xf numFmtId="0" fontId="19" fillId="0" borderId="31" xfId="57" applyFont="1" applyBorder="1" applyAlignment="1">
      <alignment wrapText="1"/>
      <protection/>
    </xf>
    <xf numFmtId="0" fontId="18" fillId="0" borderId="31" xfId="57" applyFont="1" applyBorder="1" applyAlignment="1">
      <alignment wrapText="1"/>
      <protection/>
    </xf>
    <xf numFmtId="0" fontId="18" fillId="0" borderId="31" xfId="57" applyFont="1" applyBorder="1" applyAlignment="1">
      <alignment horizontal="center" wrapText="1"/>
      <protection/>
    </xf>
    <xf numFmtId="4" fontId="19" fillId="0" borderId="12" xfId="57" applyNumberFormat="1" applyFont="1" applyBorder="1" applyAlignment="1">
      <alignment wrapText="1"/>
      <protection/>
    </xf>
    <xf numFmtId="0" fontId="18" fillId="0" borderId="0" xfId="57" applyFont="1" applyAlignment="1">
      <alignment horizontal="center"/>
      <protection/>
    </xf>
    <xf numFmtId="0" fontId="19" fillId="0" borderId="0" xfId="57" applyFont="1" applyBorder="1" applyAlignment="1">
      <alignment horizontal="left" vertical="center"/>
      <protection/>
    </xf>
    <xf numFmtId="4" fontId="19" fillId="0" borderId="21" xfId="57" applyNumberFormat="1" applyFont="1" applyBorder="1" applyAlignment="1">
      <alignment horizontal="right" wrapText="1"/>
      <protection/>
    </xf>
    <xf numFmtId="4" fontId="19" fillId="0" borderId="21" xfId="57" applyNumberFormat="1" applyFont="1" applyBorder="1" applyAlignment="1">
      <alignment horizontal="right"/>
      <protection/>
    </xf>
    <xf numFmtId="10" fontId="19" fillId="0" borderId="12" xfId="57" applyNumberFormat="1" applyFont="1" applyBorder="1" applyAlignment="1">
      <alignment horizontal="right"/>
      <protection/>
    </xf>
    <xf numFmtId="10" fontId="18" fillId="0" borderId="12" xfId="57" applyNumberFormat="1" applyFont="1" applyBorder="1" applyAlignment="1">
      <alignment horizontal="right"/>
      <protection/>
    </xf>
    <xf numFmtId="10" fontId="18" fillId="0" borderId="12" xfId="57" applyNumberFormat="1" applyFont="1" applyBorder="1" applyAlignment="1">
      <alignment horizontal="right" wrapText="1"/>
      <protection/>
    </xf>
    <xf numFmtId="10" fontId="19" fillId="0" borderId="12" xfId="57" applyNumberFormat="1" applyFont="1" applyBorder="1" applyAlignment="1">
      <alignment horizontal="right" wrapText="1"/>
      <protection/>
    </xf>
    <xf numFmtId="10" fontId="19" fillId="0" borderId="21" xfId="57" applyNumberFormat="1" applyFont="1" applyBorder="1" applyAlignment="1">
      <alignment horizontal="right" wrapText="1"/>
      <protection/>
    </xf>
    <xf numFmtId="10" fontId="19" fillId="0" borderId="21" xfId="57" applyNumberFormat="1" applyFont="1" applyBorder="1" applyAlignment="1">
      <alignment horizontal="right"/>
      <protection/>
    </xf>
    <xf numFmtId="0" fontId="20" fillId="0" borderId="31" xfId="57" applyFont="1" applyBorder="1">
      <alignment/>
      <protection/>
    </xf>
    <xf numFmtId="4" fontId="20" fillId="0" borderId="12" xfId="57" applyNumberFormat="1" applyFont="1" applyBorder="1">
      <alignment/>
      <protection/>
    </xf>
    <xf numFmtId="4" fontId="20" fillId="0" borderId="12" xfId="57" applyNumberFormat="1" applyFont="1" applyBorder="1" applyAlignment="1">
      <alignment wrapText="1"/>
      <protection/>
    </xf>
    <xf numFmtId="4" fontId="19" fillId="0" borderId="12" xfId="57" applyNumberFormat="1" applyFont="1" applyBorder="1">
      <alignment/>
      <protection/>
    </xf>
    <xf numFmtId="10" fontId="19" fillId="0" borderId="12" xfId="57" applyNumberFormat="1" applyFont="1" applyBorder="1">
      <alignment/>
      <protection/>
    </xf>
    <xf numFmtId="4" fontId="19" fillId="0" borderId="31" xfId="57" applyNumberFormat="1" applyFont="1" applyBorder="1" applyAlignment="1" quotePrefix="1">
      <alignment horizontal="right" wrapText="1"/>
      <protection/>
    </xf>
    <xf numFmtId="16" fontId="5" fillId="0" borderId="12" xfId="0" applyNumberFormat="1" applyFont="1" applyBorder="1" applyAlignment="1">
      <alignment/>
    </xf>
    <xf numFmtId="0" fontId="11" fillId="34" borderId="21" xfId="0" applyFont="1" applyFill="1" applyBorder="1" applyAlignment="1">
      <alignment/>
    </xf>
    <xf numFmtId="0" fontId="1" fillId="34" borderId="20" xfId="0" applyFont="1" applyFill="1" applyBorder="1" applyAlignment="1" applyProtection="1">
      <alignment horizontal="left" vertical="top" wrapText="1" readingOrder="1"/>
      <protection locked="0"/>
    </xf>
    <xf numFmtId="0" fontId="1" fillId="0" borderId="30" xfId="0" applyFont="1" applyBorder="1" applyAlignment="1" applyProtection="1">
      <alignment horizontal="left" vertical="top" wrapText="1" readingOrder="1"/>
      <protection locked="0"/>
    </xf>
    <xf numFmtId="4" fontId="5" fillId="34" borderId="12" xfId="0" applyNumberFormat="1" applyFont="1" applyFill="1" applyBorder="1" applyAlignment="1">
      <alignment horizontal="right" vertical="center"/>
    </xf>
    <xf numFmtId="4" fontId="5" fillId="34" borderId="22" xfId="0" applyNumberFormat="1" applyFont="1" applyFill="1" applyBorder="1" applyAlignment="1">
      <alignment/>
    </xf>
    <xf numFmtId="4" fontId="5" fillId="34" borderId="21" xfId="0" applyNumberFormat="1" applyFont="1" applyFill="1" applyBorder="1" applyAlignment="1">
      <alignment/>
    </xf>
    <xf numFmtId="0" fontId="6" fillId="0" borderId="20" xfId="0" applyFont="1" applyBorder="1" applyAlignment="1" applyProtection="1">
      <alignment horizontal="left" vertical="top" wrapText="1" readingOrder="1"/>
      <protection locked="0"/>
    </xf>
    <xf numFmtId="4" fontId="13" fillId="0" borderId="21" xfId="0" applyNumberFormat="1" applyFont="1" applyBorder="1" applyAlignment="1">
      <alignment/>
    </xf>
    <xf numFmtId="4" fontId="13" fillId="39" borderId="12" xfId="0" applyNumberFormat="1" applyFont="1" applyFill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60" fillId="10" borderId="0" xfId="23" applyFont="1" applyBorder="1" applyAlignment="1" applyProtection="1">
      <alignment horizontal="center" vertical="top" wrapText="1" readingOrder="1"/>
      <protection locked="0"/>
    </xf>
    <xf numFmtId="0" fontId="60" fillId="10" borderId="0" xfId="23" applyFont="1" applyBorder="1" applyAlignment="1" applyProtection="1">
      <alignment vertical="top" wrapText="1" readingOrder="1"/>
      <protection locked="0"/>
    </xf>
    <xf numFmtId="0" fontId="60" fillId="10" borderId="0" xfId="23" applyFont="1" applyBorder="1" applyAlignment="1">
      <alignment horizontal="left" wrapText="1"/>
    </xf>
    <xf numFmtId="4" fontId="60" fillId="10" borderId="0" xfId="23" applyNumberFormat="1" applyFont="1" applyBorder="1" applyAlignment="1">
      <alignment horizontal="right" wrapText="1"/>
    </xf>
    <xf numFmtId="187" fontId="60" fillId="10" borderId="0" xfId="23" applyNumberFormat="1" applyFont="1" applyBorder="1" applyAlignment="1" applyProtection="1">
      <alignment vertical="top" wrapText="1" readingOrder="1"/>
      <protection locked="0"/>
    </xf>
    <xf numFmtId="10" fontId="60" fillId="10" borderId="0" xfId="23" applyNumberFormat="1" applyFont="1" applyBorder="1" applyAlignment="1" applyProtection="1">
      <alignment vertical="top" wrapText="1" readingOrder="1"/>
      <protection locked="0"/>
    </xf>
    <xf numFmtId="10" fontId="60" fillId="10" borderId="0" xfId="23" applyNumberFormat="1" applyFont="1" applyBorder="1" applyAlignment="1" applyProtection="1">
      <alignment horizontal="right" vertical="top" wrapText="1" readingOrder="1"/>
      <protection locked="0"/>
    </xf>
    <xf numFmtId="0" fontId="5" fillId="0" borderId="0" xfId="0" applyFont="1" applyAlignment="1">
      <alignment horizontal="center" vertical="top"/>
    </xf>
    <xf numFmtId="0" fontId="60" fillId="4" borderId="0" xfId="17" applyFont="1" applyBorder="1" applyAlignment="1" applyProtection="1">
      <alignment horizontal="center" vertical="top" wrapText="1" readingOrder="1"/>
      <protection locked="0"/>
    </xf>
    <xf numFmtId="0" fontId="60" fillId="4" borderId="0" xfId="17" applyFont="1" applyBorder="1" applyAlignment="1" applyProtection="1">
      <alignment vertical="top" wrapText="1" readingOrder="1"/>
      <protection locked="0"/>
    </xf>
    <xf numFmtId="0" fontId="60" fillId="4" borderId="0" xfId="17" applyFont="1" applyBorder="1" applyAlignment="1">
      <alignment/>
    </xf>
    <xf numFmtId="4" fontId="60" fillId="4" borderId="0" xfId="17" applyNumberFormat="1" applyFont="1" applyBorder="1" applyAlignment="1">
      <alignment horizontal="right"/>
    </xf>
    <xf numFmtId="187" fontId="60" fillId="4" borderId="0" xfId="17" applyNumberFormat="1" applyFont="1" applyBorder="1" applyAlignment="1" applyProtection="1">
      <alignment vertical="top" wrapText="1" readingOrder="1"/>
      <protection locked="0"/>
    </xf>
    <xf numFmtId="10" fontId="60" fillId="4" borderId="0" xfId="17" applyNumberFormat="1" applyFont="1" applyBorder="1" applyAlignment="1" applyProtection="1">
      <alignment vertical="top" wrapText="1" readingOrder="1"/>
      <protection locked="0"/>
    </xf>
    <xf numFmtId="10" fontId="60" fillId="4" borderId="0" xfId="17" applyNumberFormat="1" applyFont="1" applyBorder="1" applyAlignment="1" applyProtection="1">
      <alignment horizontal="right" vertical="top" wrapText="1" readingOrder="1"/>
      <protection locked="0"/>
    </xf>
    <xf numFmtId="0" fontId="62" fillId="4" borderId="0" xfId="17" applyFont="1" applyBorder="1" applyAlignment="1" applyProtection="1">
      <alignment vertical="top" wrapText="1" readingOrder="1"/>
      <protection locked="0"/>
    </xf>
    <xf numFmtId="10" fontId="5" fillId="0" borderId="0" xfId="0" applyNumberFormat="1" applyFont="1" applyAlignment="1">
      <alignment/>
    </xf>
    <xf numFmtId="10" fontId="1" fillId="0" borderId="0" xfId="57" applyNumberFormat="1" applyFont="1" applyAlignment="1">
      <alignment wrapText="1"/>
      <protection/>
    </xf>
    <xf numFmtId="10" fontId="60" fillId="10" borderId="0" xfId="23" applyNumberFormat="1" applyFont="1" applyAlignment="1">
      <alignment/>
    </xf>
    <xf numFmtId="10" fontId="60" fillId="4" borderId="0" xfId="17" applyNumberFormat="1" applyFont="1" applyAlignment="1">
      <alignment/>
    </xf>
    <xf numFmtId="10" fontId="1" fillId="0" borderId="0" xfId="57" applyNumberFormat="1" applyFont="1">
      <alignment/>
      <protection/>
    </xf>
    <xf numFmtId="10" fontId="13" fillId="16" borderId="0" xfId="29" applyNumberFormat="1" applyFont="1" applyBorder="1" applyAlignment="1" applyProtection="1">
      <alignment horizontal="right" vertical="top" wrapText="1" readingOrder="1"/>
      <protection locked="0"/>
    </xf>
    <xf numFmtId="10" fontId="13" fillId="22" borderId="2" xfId="35" applyNumberFormat="1" applyFont="1" applyBorder="1" applyAlignment="1" applyProtection="1">
      <alignment horizontal="right" vertical="top" wrapText="1" readingOrder="1"/>
      <protection locked="0"/>
    </xf>
    <xf numFmtId="10" fontId="62" fillId="31" borderId="0" xfId="56" applyNumberFormat="1" applyFont="1" applyBorder="1" applyAlignment="1" applyProtection="1">
      <alignment horizontal="right" vertical="top" wrapText="1" readingOrder="1"/>
      <protection locked="0"/>
    </xf>
    <xf numFmtId="10" fontId="60" fillId="31" borderId="0" xfId="56" applyNumberFormat="1" applyFont="1" applyBorder="1" applyAlignment="1" applyProtection="1">
      <alignment vertical="top" wrapText="1" readingOrder="1"/>
      <protection locked="0"/>
    </xf>
    <xf numFmtId="10" fontId="60" fillId="31" borderId="0" xfId="56" applyNumberFormat="1" applyFont="1" applyBorder="1" applyAlignment="1" applyProtection="1">
      <alignment horizontal="right" vertical="top" wrapText="1" readingOrder="1"/>
      <protection locked="0"/>
    </xf>
    <xf numFmtId="10" fontId="60" fillId="22" borderId="0" xfId="35" applyNumberFormat="1" applyFont="1" applyBorder="1" applyAlignment="1" applyProtection="1">
      <alignment horizontal="right" vertical="top" wrapText="1" readingOrder="1"/>
      <protection locked="0"/>
    </xf>
    <xf numFmtId="10" fontId="62" fillId="22" borderId="0" xfId="35" applyNumberFormat="1" applyFont="1" applyBorder="1" applyAlignment="1" applyProtection="1">
      <alignment horizontal="right" vertical="top" wrapText="1" readingOrder="1"/>
      <protection locked="0"/>
    </xf>
    <xf numFmtId="10" fontId="60" fillId="4" borderId="0" xfId="17" applyNumberFormat="1" applyFont="1" applyAlignment="1">
      <alignment wrapText="1"/>
    </xf>
    <xf numFmtId="196" fontId="5" fillId="0" borderId="0" xfId="0" applyNumberFormat="1" applyFont="1" applyAlignment="1">
      <alignment horizontal="right" wrapText="1"/>
    </xf>
    <xf numFmtId="0" fontId="18" fillId="0" borderId="0" xfId="57" applyFont="1" applyAlignment="1">
      <alignment horizontal="center" wrapText="1"/>
      <protection/>
    </xf>
    <xf numFmtId="0" fontId="19" fillId="0" borderId="0" xfId="57" applyFont="1" applyAlignment="1">
      <alignment horizontal="center" vertical="center" wrapText="1"/>
      <protection/>
    </xf>
    <xf numFmtId="0" fontId="18" fillId="0" borderId="0" xfId="57" applyFont="1" applyAlignment="1">
      <alignment vertical="center" wrapText="1"/>
      <protection/>
    </xf>
    <xf numFmtId="0" fontId="19" fillId="0" borderId="32" xfId="57" applyFont="1" applyBorder="1" applyAlignment="1">
      <alignment horizontal="left" wrapText="1"/>
      <protection/>
    </xf>
    <xf numFmtId="0" fontId="19" fillId="41" borderId="21" xfId="57" applyFont="1" applyFill="1" applyBorder="1" applyAlignment="1" quotePrefix="1">
      <alignment horizontal="left" vertical="center" wrapText="1"/>
      <protection/>
    </xf>
    <xf numFmtId="0" fontId="19" fillId="41" borderId="31" xfId="57" applyFont="1" applyFill="1" applyBorder="1" applyAlignment="1" quotePrefix="1">
      <alignment horizontal="left" vertical="center" wrapText="1"/>
      <protection/>
    </xf>
    <xf numFmtId="0" fontId="19" fillId="41" borderId="30" xfId="57" applyFont="1" applyFill="1" applyBorder="1" applyAlignment="1" quotePrefix="1">
      <alignment horizontal="left" vertical="center" wrapText="1"/>
      <protection/>
    </xf>
    <xf numFmtId="0" fontId="19" fillId="0" borderId="21" xfId="57" applyFont="1" applyBorder="1" applyAlignment="1" quotePrefix="1">
      <alignment horizontal="center" wrapText="1"/>
      <protection/>
    </xf>
    <xf numFmtId="0" fontId="19" fillId="0" borderId="31" xfId="57" applyFont="1" applyBorder="1" applyAlignment="1" quotePrefix="1">
      <alignment horizontal="center" wrapText="1"/>
      <protection/>
    </xf>
    <xf numFmtId="0" fontId="20" fillId="0" borderId="21" xfId="57" applyFont="1" applyBorder="1" applyAlignment="1">
      <alignment horizontal="left" wrapText="1"/>
      <protection/>
    </xf>
    <xf numFmtId="0" fontId="20" fillId="0" borderId="31" xfId="57" applyFont="1" applyBorder="1" applyAlignment="1">
      <alignment wrapText="1"/>
      <protection/>
    </xf>
    <xf numFmtId="0" fontId="20" fillId="0" borderId="31" xfId="57" applyFont="1" applyBorder="1">
      <alignment/>
      <protection/>
    </xf>
    <xf numFmtId="0" fontId="21" fillId="0" borderId="31" xfId="57" applyFont="1" applyBorder="1" applyAlignment="1">
      <alignment wrapText="1"/>
      <protection/>
    </xf>
    <xf numFmtId="0" fontId="21" fillId="0" borderId="31" xfId="57" applyFont="1" applyBorder="1">
      <alignment/>
      <protection/>
    </xf>
    <xf numFmtId="0" fontId="20" fillId="0" borderId="21" xfId="57" applyFont="1" applyBorder="1" applyAlignment="1" quotePrefix="1">
      <alignment horizontal="left"/>
      <protection/>
    </xf>
    <xf numFmtId="0" fontId="20" fillId="0" borderId="21" xfId="57" applyFont="1" applyBorder="1" applyAlignment="1" quotePrefix="1">
      <alignment horizontal="left" wrapText="1"/>
      <protection/>
    </xf>
    <xf numFmtId="0" fontId="19" fillId="0" borderId="0" xfId="57" applyFont="1" applyAlignment="1" quotePrefix="1">
      <alignment horizontal="center" vertical="center" wrapText="1"/>
      <protection/>
    </xf>
    <xf numFmtId="0" fontId="18" fillId="0" borderId="0" xfId="57" applyFont="1" applyAlignment="1">
      <alignment horizontal="center" vertical="center" wrapText="1"/>
      <protection/>
    </xf>
    <xf numFmtId="0" fontId="18" fillId="0" borderId="0" xfId="57" applyFont="1">
      <alignment/>
      <protection/>
    </xf>
    <xf numFmtId="0" fontId="19" fillId="0" borderId="32" xfId="57" applyFont="1" applyBorder="1" applyAlignment="1">
      <alignment horizontal="left" vertical="center" wrapText="1"/>
      <protection/>
    </xf>
    <xf numFmtId="0" fontId="19" fillId="0" borderId="30" xfId="57" applyFont="1" applyBorder="1" applyAlignment="1" quotePrefix="1">
      <alignment horizontal="center" wrapText="1"/>
      <protection/>
    </xf>
    <xf numFmtId="0" fontId="19" fillId="0" borderId="21" xfId="57" applyFont="1" applyBorder="1" applyAlignment="1" quotePrefix="1">
      <alignment horizontal="left" wrapText="1"/>
      <protection/>
    </xf>
    <xf numFmtId="0" fontId="19" fillId="0" borderId="31" xfId="57" applyFont="1" applyBorder="1" applyAlignment="1" quotePrefix="1">
      <alignment horizontal="left" wrapText="1"/>
      <protection/>
    </xf>
    <xf numFmtId="0" fontId="19" fillId="0" borderId="30" xfId="57" applyFont="1" applyBorder="1" applyAlignment="1" quotePrefix="1">
      <alignment horizontal="left" wrapText="1"/>
      <protection/>
    </xf>
    <xf numFmtId="0" fontId="19" fillId="0" borderId="12" xfId="57" applyFont="1" applyBorder="1" applyAlignment="1">
      <alignment horizontal="left" wrapText="1"/>
      <protection/>
    </xf>
    <xf numFmtId="0" fontId="18" fillId="0" borderId="12" xfId="57" applyFont="1" applyBorder="1" applyAlignment="1">
      <alignment wrapText="1"/>
      <protection/>
    </xf>
    <xf numFmtId="0" fontId="18" fillId="0" borderId="12" xfId="57" applyFont="1" applyBorder="1">
      <alignment/>
      <protection/>
    </xf>
    <xf numFmtId="0" fontId="19" fillId="0" borderId="32" xfId="57" applyFont="1" applyBorder="1" applyAlignment="1">
      <alignment horizontal="left" vertical="center"/>
      <protection/>
    </xf>
    <xf numFmtId="0" fontId="6" fillId="34" borderId="21" xfId="0" applyFont="1" applyFill="1" applyBorder="1" applyAlignment="1" applyProtection="1">
      <alignment horizontal="left" vertical="top" wrapText="1" readingOrder="1"/>
      <protection locked="0"/>
    </xf>
    <xf numFmtId="0" fontId="6" fillId="34" borderId="31" xfId="0" applyFont="1" applyFill="1" applyBorder="1" applyAlignment="1" applyProtection="1">
      <alignment horizontal="left" vertical="top" wrapText="1" readingOrder="1"/>
      <protection locked="0"/>
    </xf>
    <xf numFmtId="0" fontId="6" fillId="34" borderId="30" xfId="0" applyFont="1" applyFill="1" applyBorder="1" applyAlignment="1" applyProtection="1">
      <alignment horizontal="left" vertical="top" wrapText="1" readingOrder="1"/>
      <protection locked="0"/>
    </xf>
    <xf numFmtId="0" fontId="1" fillId="0" borderId="21" xfId="0" applyFont="1" applyFill="1" applyBorder="1" applyAlignment="1" applyProtection="1">
      <alignment horizontal="left" vertical="top" wrapText="1" readingOrder="1"/>
      <protection locked="0"/>
    </xf>
    <xf numFmtId="0" fontId="1" fillId="0" borderId="31" xfId="0" applyFont="1" applyFill="1" applyBorder="1" applyAlignment="1" applyProtection="1">
      <alignment horizontal="left" vertical="top" wrapText="1" readingOrder="1"/>
      <protection locked="0"/>
    </xf>
    <xf numFmtId="0" fontId="1" fillId="0" borderId="30" xfId="0" applyFont="1" applyFill="1" applyBorder="1" applyAlignment="1" applyProtection="1">
      <alignment horizontal="left" vertical="top" wrapText="1" readingOrder="1"/>
      <protection locked="0"/>
    </xf>
    <xf numFmtId="0" fontId="1" fillId="0" borderId="21" xfId="0" applyFont="1" applyBorder="1" applyAlignment="1" applyProtection="1">
      <alignment horizontal="left" vertical="center" wrapText="1" readingOrder="1"/>
      <protection locked="0"/>
    </xf>
    <xf numFmtId="0" fontId="1" fillId="0" borderId="31" xfId="0" applyFont="1" applyBorder="1" applyAlignment="1" applyProtection="1">
      <alignment horizontal="left" vertical="center" wrapText="1" readingOrder="1"/>
      <protection locked="0"/>
    </xf>
    <xf numFmtId="0" fontId="1" fillId="0" borderId="30" xfId="0" applyFont="1" applyBorder="1" applyAlignment="1" applyProtection="1">
      <alignment horizontal="left" vertical="center" wrapText="1" readingOrder="1"/>
      <protection locked="0"/>
    </xf>
    <xf numFmtId="0" fontId="1" fillId="37" borderId="21" xfId="0" applyFont="1" applyFill="1" applyBorder="1" applyAlignment="1" applyProtection="1">
      <alignment horizontal="left" vertical="top" wrapText="1" readingOrder="1"/>
      <protection locked="0"/>
    </xf>
    <xf numFmtId="0" fontId="1" fillId="37" borderId="31" xfId="0" applyFont="1" applyFill="1" applyBorder="1" applyAlignment="1" applyProtection="1">
      <alignment horizontal="left" vertical="top" wrapText="1" readingOrder="1"/>
      <protection locked="0"/>
    </xf>
    <xf numFmtId="0" fontId="1" fillId="37" borderId="30" xfId="0" applyFont="1" applyFill="1" applyBorder="1" applyAlignment="1" applyProtection="1">
      <alignment horizontal="left" vertical="top" wrapText="1" readingOrder="1"/>
      <protection locked="0"/>
    </xf>
    <xf numFmtId="0" fontId="6" fillId="34" borderId="27" xfId="0" applyFont="1" applyFill="1" applyBorder="1" applyAlignment="1" applyProtection="1">
      <alignment horizontal="left" vertical="top" wrapText="1" readingOrder="1"/>
      <protection locked="0"/>
    </xf>
    <xf numFmtId="0" fontId="6" fillId="34" borderId="33" xfId="0" applyFont="1" applyFill="1" applyBorder="1" applyAlignment="1" applyProtection="1">
      <alignment horizontal="left" vertical="top" wrapText="1" readingOrder="1"/>
      <protection locked="0"/>
    </xf>
    <xf numFmtId="0" fontId="6" fillId="34" borderId="34" xfId="0" applyFont="1" applyFill="1" applyBorder="1" applyAlignment="1" applyProtection="1">
      <alignment horizontal="left" vertical="top" wrapText="1" readingOrder="1"/>
      <protection locked="0"/>
    </xf>
    <xf numFmtId="0" fontId="6" fillId="35" borderId="21" xfId="0" applyFont="1" applyFill="1" applyBorder="1" applyAlignment="1" applyProtection="1">
      <alignment horizontal="left" vertical="top" wrapText="1" readingOrder="1"/>
      <protection locked="0"/>
    </xf>
    <xf numFmtId="0" fontId="6" fillId="35" borderId="31" xfId="0" applyFont="1" applyFill="1" applyBorder="1" applyAlignment="1" applyProtection="1">
      <alignment horizontal="left" vertical="top" wrapText="1" readingOrder="1"/>
      <protection locked="0"/>
    </xf>
    <xf numFmtId="0" fontId="6" fillId="35" borderId="30" xfId="0" applyFont="1" applyFill="1" applyBorder="1" applyAlignment="1" applyProtection="1">
      <alignment horizontal="left" vertical="top" wrapText="1" readingOrder="1"/>
      <protection locked="0"/>
    </xf>
    <xf numFmtId="0" fontId="1" fillId="34" borderId="21" xfId="0" applyFont="1" applyFill="1" applyBorder="1" applyAlignment="1" applyProtection="1">
      <alignment horizontal="left" vertical="top" wrapText="1" readingOrder="1"/>
      <protection locked="0"/>
    </xf>
    <xf numFmtId="0" fontId="1" fillId="34" borderId="31" xfId="0" applyFont="1" applyFill="1" applyBorder="1" applyAlignment="1" applyProtection="1">
      <alignment horizontal="left" vertical="top" wrapText="1" readingOrder="1"/>
      <protection locked="0"/>
    </xf>
    <xf numFmtId="0" fontId="1" fillId="34" borderId="30" xfId="0" applyFont="1" applyFill="1" applyBorder="1" applyAlignment="1" applyProtection="1">
      <alignment horizontal="left" vertical="top" wrapText="1" readingOrder="1"/>
      <protection locked="0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37" borderId="14" xfId="0" applyFont="1" applyFill="1" applyBorder="1" applyAlignment="1" applyProtection="1">
      <alignment horizontal="center" vertical="center" wrapText="1" readingOrder="1"/>
      <protection locked="0"/>
    </xf>
    <xf numFmtId="0" fontId="14" fillId="37" borderId="21" xfId="0" applyFont="1" applyFill="1" applyBorder="1" applyAlignment="1" applyProtection="1">
      <alignment horizontal="center" vertical="center" wrapText="1" readingOrder="1"/>
      <protection locked="0"/>
    </xf>
    <xf numFmtId="0" fontId="14" fillId="37" borderId="31" xfId="0" applyFont="1" applyFill="1" applyBorder="1" applyAlignment="1" applyProtection="1">
      <alignment horizontal="center" vertical="center" wrapText="1" readingOrder="1"/>
      <protection locked="0"/>
    </xf>
    <xf numFmtId="0" fontId="14" fillId="37" borderId="30" xfId="0" applyFont="1" applyFill="1" applyBorder="1" applyAlignment="1" applyProtection="1">
      <alignment horizontal="center" vertical="center" wrapText="1" readingOrder="1"/>
      <protection locked="0"/>
    </xf>
    <xf numFmtId="0" fontId="6" fillId="5" borderId="21" xfId="0" applyFont="1" applyFill="1" applyBorder="1" applyAlignment="1" applyProtection="1">
      <alignment horizontal="left" vertical="center" wrapText="1" readingOrder="1"/>
      <protection locked="0"/>
    </xf>
    <xf numFmtId="0" fontId="6" fillId="5" borderId="31" xfId="0" applyFont="1" applyFill="1" applyBorder="1" applyAlignment="1" applyProtection="1">
      <alignment horizontal="left" vertical="center" wrapText="1" readingOrder="1"/>
      <protection locked="0"/>
    </xf>
    <xf numFmtId="0" fontId="6" fillId="5" borderId="30" xfId="0" applyFont="1" applyFill="1" applyBorder="1" applyAlignment="1" applyProtection="1">
      <alignment horizontal="left" vertical="center" wrapText="1" readingOrder="1"/>
      <protection locked="0"/>
    </xf>
    <xf numFmtId="0" fontId="6" fillId="33" borderId="12" xfId="0" applyFont="1" applyFill="1" applyBorder="1" applyAlignment="1" applyProtection="1">
      <alignment horizontal="left" vertical="top" wrapText="1" readingOrder="1"/>
      <protection locked="0"/>
    </xf>
    <xf numFmtId="0" fontId="11" fillId="33" borderId="12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6" fillId="35" borderId="12" xfId="0" applyFont="1" applyFill="1" applyBorder="1" applyAlignment="1" applyProtection="1">
      <alignment horizontal="left" vertical="top" wrapText="1" readingOrder="1"/>
      <protection locked="0"/>
    </xf>
    <xf numFmtId="0" fontId="11" fillId="35" borderId="12" xfId="0" applyFont="1" applyFill="1" applyBorder="1" applyAlignment="1">
      <alignment/>
    </xf>
    <xf numFmtId="0" fontId="11" fillId="35" borderId="21" xfId="0" applyFont="1" applyFill="1" applyBorder="1" applyAlignment="1">
      <alignment/>
    </xf>
    <xf numFmtId="0" fontId="6" fillId="34" borderId="12" xfId="0" applyFont="1" applyFill="1" applyBorder="1" applyAlignment="1" applyProtection="1">
      <alignment horizontal="left" vertical="top" wrapText="1" readingOrder="1"/>
      <protection locked="0"/>
    </xf>
    <xf numFmtId="0" fontId="11" fillId="34" borderId="12" xfId="0" applyFont="1" applyFill="1" applyBorder="1" applyAlignment="1">
      <alignment/>
    </xf>
    <xf numFmtId="0" fontId="11" fillId="34" borderId="21" xfId="0" applyFont="1" applyFill="1" applyBorder="1" applyAlignment="1">
      <alignment/>
    </xf>
    <xf numFmtId="0" fontId="1" fillId="0" borderId="12" xfId="0" applyFont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6" fillId="37" borderId="35" xfId="0" applyFont="1" applyFill="1" applyBorder="1" applyAlignment="1" applyProtection="1">
      <alignment horizontal="center" vertical="center" wrapText="1" readingOrder="1"/>
      <protection locked="0"/>
    </xf>
    <xf numFmtId="0" fontId="6" fillId="37" borderId="36" xfId="0" applyFont="1" applyFill="1" applyBorder="1" applyAlignment="1" applyProtection="1">
      <alignment horizontal="center" vertical="center" wrapText="1" readingOrder="1"/>
      <protection locked="0"/>
    </xf>
    <xf numFmtId="0" fontId="6" fillId="37" borderId="37" xfId="0" applyFont="1" applyFill="1" applyBorder="1" applyAlignment="1" applyProtection="1">
      <alignment horizontal="center" vertical="center" wrapText="1" readingOrder="1"/>
      <protection locked="0"/>
    </xf>
    <xf numFmtId="0" fontId="11" fillId="5" borderId="21" xfId="0" applyFont="1" applyFill="1" applyBorder="1" applyAlignment="1">
      <alignment wrapText="1" readingOrder="1"/>
    </xf>
    <xf numFmtId="0" fontId="11" fillId="5" borderId="31" xfId="0" applyFont="1" applyFill="1" applyBorder="1" applyAlignment="1">
      <alignment wrapText="1" readingOrder="1"/>
    </xf>
    <xf numFmtId="0" fontId="11" fillId="5" borderId="30" xfId="0" applyFont="1" applyFill="1" applyBorder="1" applyAlignment="1">
      <alignment wrapText="1" readingOrder="1"/>
    </xf>
    <xf numFmtId="0" fontId="6" fillId="33" borderId="21" xfId="0" applyFont="1" applyFill="1" applyBorder="1" applyAlignment="1" applyProtection="1">
      <alignment horizontal="left" vertical="top" wrapText="1" readingOrder="1"/>
      <protection locked="0"/>
    </xf>
    <xf numFmtId="0" fontId="6" fillId="33" borderId="31" xfId="0" applyFont="1" applyFill="1" applyBorder="1" applyAlignment="1" applyProtection="1">
      <alignment horizontal="left" vertical="top" wrapText="1" readingOrder="1"/>
      <protection locked="0"/>
    </xf>
    <xf numFmtId="0" fontId="6" fillId="33" borderId="30" xfId="0" applyFont="1" applyFill="1" applyBorder="1" applyAlignment="1" applyProtection="1">
      <alignment horizontal="left" vertical="top" wrapText="1" readingOrder="1"/>
      <protection locked="0"/>
    </xf>
    <xf numFmtId="0" fontId="1" fillId="0" borderId="21" xfId="0" applyFont="1" applyBorder="1" applyAlignment="1" applyProtection="1">
      <alignment horizontal="left" vertical="top" wrapText="1" readingOrder="1"/>
      <protection locked="0"/>
    </xf>
    <xf numFmtId="0" fontId="1" fillId="0" borderId="31" xfId="0" applyFont="1" applyBorder="1" applyAlignment="1" applyProtection="1">
      <alignment horizontal="left" vertical="top" wrapText="1" readingOrder="1"/>
      <protection locked="0"/>
    </xf>
    <xf numFmtId="0" fontId="1" fillId="0" borderId="30" xfId="0" applyFont="1" applyBorder="1" applyAlignment="1" applyProtection="1">
      <alignment horizontal="left" vertical="top" wrapText="1" readingOrder="1"/>
      <protection locked="0"/>
    </xf>
    <xf numFmtId="0" fontId="6" fillId="0" borderId="21" xfId="0" applyFont="1" applyBorder="1" applyAlignment="1" applyProtection="1">
      <alignment horizontal="left" vertical="top" wrapText="1" readingOrder="1"/>
      <protection locked="0"/>
    </xf>
    <xf numFmtId="0" fontId="6" fillId="0" borderId="31" xfId="0" applyFont="1" applyBorder="1" applyAlignment="1" applyProtection="1">
      <alignment horizontal="left" vertical="top" wrapText="1" readingOrder="1"/>
      <protection locked="0"/>
    </xf>
    <xf numFmtId="0" fontId="61" fillId="0" borderId="21" xfId="0" applyFont="1" applyBorder="1" applyAlignment="1" applyProtection="1">
      <alignment horizontal="left" vertical="top" wrapText="1" readingOrder="1"/>
      <protection locked="0"/>
    </xf>
    <xf numFmtId="0" fontId="61" fillId="0" borderId="31" xfId="0" applyFont="1" applyBorder="1" applyAlignment="1" applyProtection="1">
      <alignment horizontal="left" vertical="top" wrapText="1" readingOrder="1"/>
      <protection locked="0"/>
    </xf>
    <xf numFmtId="0" fontId="5" fillId="0" borderId="3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" fillId="34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Alignment="1">
      <alignment/>
    </xf>
    <xf numFmtId="0" fontId="6" fillId="35" borderId="0" xfId="0" applyNumberFormat="1" applyFont="1" applyFill="1" applyBorder="1" applyAlignment="1" applyProtection="1">
      <alignment horizontal="left" wrapText="1"/>
      <protection/>
    </xf>
    <xf numFmtId="0" fontId="3" fillId="33" borderId="0" xfId="0" applyFont="1" applyFill="1" applyBorder="1" applyAlignment="1" applyProtection="1">
      <alignment horizontal="left" vertical="top" wrapText="1" readingOrder="1"/>
      <protection locked="0"/>
    </xf>
    <xf numFmtId="0" fontId="3" fillId="45" borderId="0" xfId="0" applyFont="1" applyFill="1" applyBorder="1" applyAlignment="1" applyProtection="1">
      <alignment vertical="top" wrapText="1" readingOrder="1"/>
      <protection locked="0"/>
    </xf>
    <xf numFmtId="0" fontId="6" fillId="33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5" fillId="0" borderId="0" xfId="0" applyFont="1" applyBorder="1" applyAlignment="1">
      <alignment/>
    </xf>
    <xf numFmtId="0" fontId="3" fillId="35" borderId="0" xfId="0" applyFont="1" applyFill="1" applyBorder="1" applyAlignment="1" applyProtection="1">
      <alignment horizontal="left" vertical="top" wrapText="1" readingOrder="1"/>
      <protection locked="0"/>
    </xf>
    <xf numFmtId="0" fontId="4" fillId="34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horizontal="left" vertical="top" wrapText="1" readingOrder="1"/>
      <protection locked="0"/>
    </xf>
    <xf numFmtId="0" fontId="5" fillId="0" borderId="0" xfId="0" applyFont="1" applyBorder="1" applyAlignment="1" applyProtection="1">
      <alignment vertical="top" wrapText="1" readingOrder="1"/>
      <protection locked="0"/>
    </xf>
    <xf numFmtId="0" fontId="1" fillId="34" borderId="0" xfId="0" applyFont="1" applyFill="1" applyBorder="1" applyAlignment="1">
      <alignment horizontal="left" wrapText="1"/>
    </xf>
    <xf numFmtId="0" fontId="1" fillId="0" borderId="10" xfId="0" applyFont="1" applyBorder="1" applyAlignment="1" applyProtection="1">
      <alignment vertical="top" wrapText="1" readingOrder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1" fillId="0" borderId="38" xfId="0" applyFont="1" applyBorder="1" applyAlignment="1" applyProtection="1">
      <alignment horizontal="center" vertical="top" wrapText="1" readingOrder="1"/>
      <protection locked="0"/>
    </xf>
    <xf numFmtId="0" fontId="5" fillId="11" borderId="0" xfId="0" applyFont="1" applyFill="1" applyBorder="1" applyAlignment="1">
      <alignment/>
    </xf>
    <xf numFmtId="0" fontId="2" fillId="44" borderId="0" xfId="0" applyFont="1" applyFill="1" applyBorder="1" applyAlignment="1" applyProtection="1">
      <alignment vertical="top" wrapText="1" readingOrder="1"/>
      <protection locked="0"/>
    </xf>
    <xf numFmtId="0" fontId="5" fillId="50" borderId="0" xfId="0" applyFont="1" applyFill="1" applyBorder="1" applyAlignment="1">
      <alignment/>
    </xf>
    <xf numFmtId="0" fontId="2" fillId="43" borderId="0" xfId="0" applyFont="1" applyFill="1" applyBorder="1" applyAlignment="1" applyProtection="1">
      <alignment vertical="top" wrapText="1" readingOrder="1"/>
      <protection locked="0"/>
    </xf>
    <xf numFmtId="0" fontId="5" fillId="49" borderId="0" xfId="0" applyFont="1" applyFill="1" applyBorder="1" applyAlignment="1">
      <alignment/>
    </xf>
    <xf numFmtId="0" fontId="2" fillId="42" borderId="0" xfId="0" applyFont="1" applyFill="1" applyBorder="1" applyAlignment="1" applyProtection="1">
      <alignment vertical="top" wrapText="1" readingOrder="1"/>
      <protection locked="0"/>
    </xf>
    <xf numFmtId="0" fontId="5" fillId="51" borderId="0" xfId="0" applyFont="1" applyFill="1" applyBorder="1" applyAlignment="1">
      <alignment/>
    </xf>
    <xf numFmtId="196" fontId="4" fillId="0" borderId="0" xfId="0" applyNumberFormat="1" applyFont="1" applyBorder="1" applyAlignment="1" applyProtection="1">
      <alignment horizontal="right" vertical="top" wrapText="1" readingOrder="1"/>
      <protection locked="0"/>
    </xf>
    <xf numFmtId="196" fontId="5" fillId="0" borderId="0" xfId="0" applyNumberFormat="1" applyFont="1" applyBorder="1" applyAlignment="1">
      <alignment horizontal="righ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FFFFFF"/>
      <rgbColor rgb="00282894"/>
      <rgbColor rgb="003C3C9E"/>
      <rgbColor rgb="005050A8"/>
      <rgbColor rgb="006464B2"/>
      <rgbColor rgb="00FFFF00"/>
      <rgbColor rgb="000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HAL202~1\AppData\Local\Temp\novi%20&#353;o\To&#269;ka%203%20Prijedlog%20izmjena%20i%20dopuna%20plana%20nabave%20za%202020%20godin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mjena plana 2020"/>
      <sheetName val="plan 2020"/>
      <sheetName val="Sheet2"/>
    </sheetNames>
    <sheetDataSet>
      <sheetData sheetId="2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Layout" zoomScale="140" zoomScaleNormal="84" zoomScalePageLayoutView="140" workbookViewId="0" topLeftCell="A1">
      <selection activeCell="A1" sqref="A1:J1"/>
    </sheetView>
  </sheetViews>
  <sheetFormatPr defaultColWidth="11.421875" defaultRowHeight="12.75"/>
  <cols>
    <col min="1" max="2" width="4.28125" style="28" customWidth="1"/>
    <col min="3" max="3" width="5.57421875" style="28" customWidth="1"/>
    <col min="4" max="4" width="5.28125" style="29" customWidth="1"/>
    <col min="5" max="5" width="21.57421875" style="28" customWidth="1"/>
    <col min="6" max="6" width="13.421875" style="28" customWidth="1"/>
    <col min="7" max="7" width="13.7109375" style="28" customWidth="1"/>
    <col min="8" max="8" width="14.57421875" style="28" customWidth="1"/>
    <col min="9" max="9" width="11.00390625" style="28" customWidth="1"/>
    <col min="10" max="10" width="11.140625" style="28" customWidth="1"/>
    <col min="11" max="16384" width="11.421875" style="28" customWidth="1"/>
  </cols>
  <sheetData>
    <row r="1" spans="1:10" ht="36" customHeight="1">
      <c r="A1" s="286" t="s">
        <v>257</v>
      </c>
      <c r="B1" s="286"/>
      <c r="C1" s="286"/>
      <c r="D1" s="286"/>
      <c r="E1" s="286"/>
      <c r="F1" s="286"/>
      <c r="G1" s="286"/>
      <c r="H1" s="286"/>
      <c r="I1" s="286"/>
      <c r="J1" s="286"/>
    </row>
    <row r="2" spans="1:10" ht="57" customHeight="1">
      <c r="A2" s="287" t="s">
        <v>256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0" s="31" customFormat="1" ht="12.75" customHeight="1">
      <c r="A3" s="287" t="s">
        <v>75</v>
      </c>
      <c r="B3" s="287"/>
      <c r="C3" s="287"/>
      <c r="D3" s="287"/>
      <c r="E3" s="287"/>
      <c r="F3" s="287"/>
      <c r="G3" s="287"/>
      <c r="H3" s="288"/>
      <c r="I3" s="288"/>
      <c r="J3" s="288"/>
    </row>
    <row r="4" spans="1:10" s="31" customFormat="1" ht="12.75" customHeight="1">
      <c r="A4" s="201"/>
      <c r="B4" s="201"/>
      <c r="C4" s="201"/>
      <c r="D4" s="201"/>
      <c r="E4" s="287" t="s">
        <v>76</v>
      </c>
      <c r="F4" s="287"/>
      <c r="G4" s="287"/>
      <c r="H4" s="287"/>
      <c r="I4" s="201"/>
      <c r="J4" s="202"/>
    </row>
    <row r="5" spans="1:10" ht="27" customHeight="1">
      <c r="A5" s="203"/>
      <c r="B5" s="289" t="s">
        <v>77</v>
      </c>
      <c r="C5" s="289"/>
      <c r="D5" s="289"/>
      <c r="E5" s="289"/>
      <c r="F5" s="204"/>
      <c r="G5" s="205"/>
      <c r="H5" s="205"/>
      <c r="I5" s="205"/>
      <c r="J5" s="205"/>
    </row>
    <row r="6" spans="1:11" ht="27.75" customHeight="1">
      <c r="A6" s="290" t="s">
        <v>78</v>
      </c>
      <c r="B6" s="291"/>
      <c r="C6" s="291"/>
      <c r="D6" s="291"/>
      <c r="E6" s="292"/>
      <c r="F6" s="206" t="s">
        <v>150</v>
      </c>
      <c r="G6" s="207" t="s">
        <v>148</v>
      </c>
      <c r="H6" s="206" t="s">
        <v>149</v>
      </c>
      <c r="I6" s="207" t="s">
        <v>164</v>
      </c>
      <c r="J6" s="207" t="s">
        <v>165</v>
      </c>
      <c r="K6" s="32"/>
    </row>
    <row r="7" spans="1:11" ht="13.5" customHeight="1">
      <c r="A7" s="293">
        <v>1</v>
      </c>
      <c r="B7" s="294"/>
      <c r="C7" s="294"/>
      <c r="D7" s="294"/>
      <c r="E7" s="294"/>
      <c r="F7" s="208">
        <v>2</v>
      </c>
      <c r="G7" s="209">
        <v>3</v>
      </c>
      <c r="H7" s="209">
        <v>4</v>
      </c>
      <c r="I7" s="209">
        <v>5</v>
      </c>
      <c r="J7" s="210">
        <v>6</v>
      </c>
      <c r="K7" s="30"/>
    </row>
    <row r="8" spans="1:11" ht="27.75" customHeight="1">
      <c r="A8" s="295" t="s">
        <v>79</v>
      </c>
      <c r="B8" s="296"/>
      <c r="C8" s="296"/>
      <c r="D8" s="296"/>
      <c r="E8" s="297"/>
      <c r="F8" s="238">
        <v>31688.49</v>
      </c>
      <c r="G8" s="213">
        <v>59757.22</v>
      </c>
      <c r="H8" s="213">
        <v>26604.74</v>
      </c>
      <c r="I8" s="231">
        <f>H8/F8</f>
        <v>0.839571087167612</v>
      </c>
      <c r="J8" s="231">
        <f>H8/G8</f>
        <v>0.44521381684087713</v>
      </c>
      <c r="K8" s="30"/>
    </row>
    <row r="9" spans="1:10" ht="22.5" customHeight="1">
      <c r="A9" s="295" t="s">
        <v>80</v>
      </c>
      <c r="B9" s="298"/>
      <c r="C9" s="298"/>
      <c r="D9" s="298"/>
      <c r="E9" s="299"/>
      <c r="F9" s="212">
        <v>31688.49</v>
      </c>
      <c r="G9" s="214">
        <v>59757.22</v>
      </c>
      <c r="H9" s="214">
        <v>26604.74</v>
      </c>
      <c r="I9" s="232">
        <f>H9/F9</f>
        <v>0.839571087167612</v>
      </c>
      <c r="J9" s="231">
        <f>H9/G9</f>
        <v>0.44521381684087713</v>
      </c>
    </row>
    <row r="10" spans="1:10" ht="22.5" customHeight="1">
      <c r="A10" s="300" t="s">
        <v>81</v>
      </c>
      <c r="B10" s="299"/>
      <c r="C10" s="299"/>
      <c r="D10" s="299"/>
      <c r="E10" s="299"/>
      <c r="F10" s="212">
        <v>0</v>
      </c>
      <c r="G10" s="214">
        <v>0</v>
      </c>
      <c r="H10" s="214">
        <v>0</v>
      </c>
      <c r="I10" s="232">
        <v>0</v>
      </c>
      <c r="J10" s="231">
        <v>0</v>
      </c>
    </row>
    <row r="11" spans="1:10" ht="22.5" customHeight="1">
      <c r="A11" s="215" t="s">
        <v>82</v>
      </c>
      <c r="B11" s="211"/>
      <c r="C11" s="211"/>
      <c r="D11" s="237"/>
      <c r="E11" s="237"/>
      <c r="F11" s="238">
        <f>F12+F13</f>
        <v>24787.11</v>
      </c>
      <c r="G11" s="213">
        <f>SUM(G12:G13)</f>
        <v>59757.22</v>
      </c>
      <c r="H11" s="213">
        <f>H12+H13</f>
        <v>25711.41</v>
      </c>
      <c r="I11" s="231">
        <f>H11/F11</f>
        <v>1.037289542830931</v>
      </c>
      <c r="J11" s="231">
        <f>H11/G11</f>
        <v>0.4302644935624515</v>
      </c>
    </row>
    <row r="12" spans="1:10" ht="22.5" customHeight="1">
      <c r="A12" s="301" t="s">
        <v>83</v>
      </c>
      <c r="B12" s="298"/>
      <c r="C12" s="298"/>
      <c r="D12" s="298"/>
      <c r="E12" s="298"/>
      <c r="F12" s="216">
        <v>24787.11</v>
      </c>
      <c r="G12" s="217">
        <v>59757.22</v>
      </c>
      <c r="H12" s="217">
        <v>25711.41</v>
      </c>
      <c r="I12" s="233">
        <f>H12/F12</f>
        <v>1.037289542830931</v>
      </c>
      <c r="J12" s="231">
        <f>H12/G12</f>
        <v>0.4302644935624515</v>
      </c>
    </row>
    <row r="13" spans="1:10" ht="22.5" customHeight="1">
      <c r="A13" s="300" t="s">
        <v>84</v>
      </c>
      <c r="B13" s="299"/>
      <c r="C13" s="299"/>
      <c r="D13" s="299"/>
      <c r="E13" s="299"/>
      <c r="F13" s="212">
        <v>0</v>
      </c>
      <c r="G13" s="217">
        <v>0</v>
      </c>
      <c r="H13" s="217">
        <v>0</v>
      </c>
      <c r="I13" s="233">
        <v>0</v>
      </c>
      <c r="J13" s="231">
        <v>0</v>
      </c>
    </row>
    <row r="14" spans="1:10" ht="22.5" customHeight="1">
      <c r="A14" s="301" t="s">
        <v>85</v>
      </c>
      <c r="B14" s="296"/>
      <c r="C14" s="296"/>
      <c r="D14" s="296"/>
      <c r="E14" s="296"/>
      <c r="F14" s="239">
        <f>F8-F11</f>
        <v>6901.380000000001</v>
      </c>
      <c r="G14" s="218">
        <f>G8-G11</f>
        <v>0</v>
      </c>
      <c r="H14" s="218">
        <f>H8-H11</f>
        <v>893.3300000000017</v>
      </c>
      <c r="I14" s="234">
        <v>0</v>
      </c>
      <c r="J14" s="231">
        <v>0</v>
      </c>
    </row>
    <row r="15" spans="1:10" ht="12.75">
      <c r="A15" s="302"/>
      <c r="B15" s="303"/>
      <c r="C15" s="303"/>
      <c r="D15" s="303"/>
      <c r="E15" s="303"/>
      <c r="F15" s="303"/>
      <c r="G15" s="304"/>
      <c r="H15" s="304"/>
      <c r="I15" s="304"/>
      <c r="J15" s="304"/>
    </row>
    <row r="16" spans="1:10" ht="30" customHeight="1">
      <c r="A16" s="219"/>
      <c r="B16" s="305" t="s">
        <v>86</v>
      </c>
      <c r="C16" s="305"/>
      <c r="D16" s="305"/>
      <c r="E16" s="305"/>
      <c r="F16" s="220"/>
      <c r="G16" s="205"/>
      <c r="H16" s="205"/>
      <c r="I16" s="205"/>
      <c r="J16" s="205"/>
    </row>
    <row r="17" spans="1:10" s="33" customFormat="1" ht="27.75" customHeight="1">
      <c r="A17" s="290" t="s">
        <v>78</v>
      </c>
      <c r="B17" s="291"/>
      <c r="C17" s="291"/>
      <c r="D17" s="291"/>
      <c r="E17" s="292"/>
      <c r="F17" s="206" t="s">
        <v>150</v>
      </c>
      <c r="G17" s="207" t="s">
        <v>148</v>
      </c>
      <c r="H17" s="206" t="s">
        <v>149</v>
      </c>
      <c r="I17" s="207" t="s">
        <v>164</v>
      </c>
      <c r="J17" s="207" t="s">
        <v>165</v>
      </c>
    </row>
    <row r="18" spans="1:10" s="33" customFormat="1" ht="13.5" customHeight="1">
      <c r="A18" s="293">
        <v>1</v>
      </c>
      <c r="B18" s="294"/>
      <c r="C18" s="294"/>
      <c r="D18" s="294"/>
      <c r="E18" s="306"/>
      <c r="F18" s="221">
        <v>2</v>
      </c>
      <c r="G18" s="209">
        <v>3</v>
      </c>
      <c r="H18" s="209">
        <v>4</v>
      </c>
      <c r="I18" s="209">
        <v>5</v>
      </c>
      <c r="J18" s="210">
        <v>6</v>
      </c>
    </row>
    <row r="19" spans="1:10" s="33" customFormat="1" ht="27.75" customHeight="1">
      <c r="A19" s="295" t="s">
        <v>87</v>
      </c>
      <c r="B19" s="298"/>
      <c r="C19" s="298"/>
      <c r="D19" s="298"/>
      <c r="E19" s="298"/>
      <c r="F19" s="239">
        <v>0</v>
      </c>
      <c r="G19" s="213">
        <v>0</v>
      </c>
      <c r="H19" s="213">
        <v>0</v>
      </c>
      <c r="I19" s="231">
        <v>0</v>
      </c>
      <c r="J19" s="231">
        <v>0</v>
      </c>
    </row>
    <row r="20" spans="1:10" s="33" customFormat="1" ht="27.75" customHeight="1">
      <c r="A20" s="295" t="s">
        <v>88</v>
      </c>
      <c r="B20" s="298"/>
      <c r="C20" s="298"/>
      <c r="D20" s="298"/>
      <c r="E20" s="298"/>
      <c r="F20" s="239">
        <v>0</v>
      </c>
      <c r="G20" s="213">
        <v>0</v>
      </c>
      <c r="H20" s="213">
        <v>0</v>
      </c>
      <c r="I20" s="231">
        <v>0</v>
      </c>
      <c r="J20" s="231">
        <v>0</v>
      </c>
    </row>
    <row r="21" spans="1:10" s="33" customFormat="1" ht="28.5" customHeight="1">
      <c r="A21" s="301" t="s">
        <v>89</v>
      </c>
      <c r="B21" s="298"/>
      <c r="C21" s="298"/>
      <c r="D21" s="298"/>
      <c r="E21" s="298"/>
      <c r="F21" s="239">
        <v>0</v>
      </c>
      <c r="G21" s="213">
        <v>0</v>
      </c>
      <c r="H21" s="213">
        <v>0</v>
      </c>
      <c r="I21" s="231">
        <v>0</v>
      </c>
      <c r="J21" s="231">
        <v>0</v>
      </c>
    </row>
    <row r="22" spans="1:10" s="33" customFormat="1" ht="22.5" customHeight="1">
      <c r="A22" s="222"/>
      <c r="B22" s="223"/>
      <c r="C22" s="224"/>
      <c r="D22" s="225"/>
      <c r="E22" s="223"/>
      <c r="F22" s="226"/>
      <c r="G22" s="240"/>
      <c r="H22" s="240"/>
      <c r="I22" s="241"/>
      <c r="J22" s="241"/>
    </row>
    <row r="23" spans="1:10" s="33" customFormat="1" ht="22.5" customHeight="1">
      <c r="A23" s="301" t="s">
        <v>90</v>
      </c>
      <c r="B23" s="298"/>
      <c r="C23" s="298"/>
      <c r="D23" s="298"/>
      <c r="E23" s="298"/>
      <c r="F23" s="239">
        <v>0</v>
      </c>
      <c r="G23" s="213">
        <v>0</v>
      </c>
      <c r="H23" s="213">
        <v>0</v>
      </c>
      <c r="I23" s="231">
        <v>0</v>
      </c>
      <c r="J23" s="231">
        <v>0</v>
      </c>
    </row>
    <row r="24" spans="1:10" s="33" customFormat="1" ht="15" customHeight="1">
      <c r="A24" s="205"/>
      <c r="B24" s="205"/>
      <c r="C24" s="205"/>
      <c r="D24" s="227"/>
      <c r="E24" s="205"/>
      <c r="F24" s="205"/>
      <c r="G24" s="205"/>
      <c r="H24" s="205"/>
      <c r="I24" s="205"/>
      <c r="J24" s="205"/>
    </row>
    <row r="25" spans="1:10" ht="27" customHeight="1">
      <c r="A25" s="205"/>
      <c r="B25" s="313" t="s">
        <v>91</v>
      </c>
      <c r="C25" s="313"/>
      <c r="D25" s="313"/>
      <c r="E25" s="313"/>
      <c r="F25" s="228"/>
      <c r="G25" s="205"/>
      <c r="H25" s="205"/>
      <c r="I25" s="205"/>
      <c r="J25" s="205"/>
    </row>
    <row r="26" spans="1:10" ht="27.75" customHeight="1">
      <c r="A26" s="290" t="s">
        <v>78</v>
      </c>
      <c r="B26" s="291"/>
      <c r="C26" s="291"/>
      <c r="D26" s="291"/>
      <c r="E26" s="292"/>
      <c r="F26" s="206" t="s">
        <v>150</v>
      </c>
      <c r="G26" s="207" t="s">
        <v>148</v>
      </c>
      <c r="H26" s="206" t="s">
        <v>149</v>
      </c>
      <c r="I26" s="207" t="s">
        <v>164</v>
      </c>
      <c r="J26" s="207" t="s">
        <v>165</v>
      </c>
    </row>
    <row r="27" spans="1:10" ht="13.5" customHeight="1">
      <c r="A27" s="293">
        <v>1</v>
      </c>
      <c r="B27" s="294"/>
      <c r="C27" s="294"/>
      <c r="D27" s="294"/>
      <c r="E27" s="306"/>
      <c r="F27" s="221">
        <v>2</v>
      </c>
      <c r="G27" s="209">
        <v>3</v>
      </c>
      <c r="H27" s="209">
        <v>4</v>
      </c>
      <c r="I27" s="209">
        <v>5</v>
      </c>
      <c r="J27" s="210">
        <v>6</v>
      </c>
    </row>
    <row r="28" spans="1:10" ht="26.25" customHeight="1">
      <c r="A28" s="307" t="s">
        <v>140</v>
      </c>
      <c r="B28" s="308"/>
      <c r="C28" s="308"/>
      <c r="D28" s="308"/>
      <c r="E28" s="309"/>
      <c r="F28" s="242">
        <v>0</v>
      </c>
      <c r="G28" s="229">
        <v>0</v>
      </c>
      <c r="H28" s="229">
        <v>0</v>
      </c>
      <c r="I28" s="235">
        <v>0</v>
      </c>
      <c r="J28" s="234">
        <v>0</v>
      </c>
    </row>
    <row r="29" spans="1:10" ht="26.25" customHeight="1">
      <c r="A29" s="310" t="s">
        <v>141</v>
      </c>
      <c r="B29" s="311"/>
      <c r="C29" s="311"/>
      <c r="D29" s="311"/>
      <c r="E29" s="312"/>
      <c r="F29" s="240">
        <v>-1021.41</v>
      </c>
      <c r="G29" s="230">
        <v>0</v>
      </c>
      <c r="H29" s="230">
        <v>38.8</v>
      </c>
      <c r="I29" s="236">
        <v>0</v>
      </c>
      <c r="J29" s="234">
        <v>0</v>
      </c>
    </row>
    <row r="30" spans="1:10" ht="21.75" customHeight="1">
      <c r="A30" s="205"/>
      <c r="B30" s="205"/>
      <c r="C30" s="205"/>
      <c r="D30" s="227"/>
      <c r="E30" s="205"/>
      <c r="F30" s="205"/>
      <c r="G30" s="205"/>
      <c r="H30" s="205"/>
      <c r="I30" s="205"/>
      <c r="J30" s="205"/>
    </row>
    <row r="31" spans="1:10" ht="21.75" customHeight="1">
      <c r="A31" s="205"/>
      <c r="B31" s="205"/>
      <c r="C31" s="205"/>
      <c r="D31" s="227"/>
      <c r="E31" s="205"/>
      <c r="F31" s="205"/>
      <c r="G31" s="205"/>
      <c r="H31" s="205"/>
      <c r="I31" s="205"/>
      <c r="J31" s="205"/>
    </row>
    <row r="32" spans="1:10" ht="21.75" customHeight="1">
      <c r="A32" s="205"/>
      <c r="B32" s="205"/>
      <c r="C32" s="205"/>
      <c r="D32" s="227"/>
      <c r="E32" s="205"/>
      <c r="F32" s="205"/>
      <c r="G32" s="205"/>
      <c r="H32" s="205"/>
      <c r="I32" s="205"/>
      <c r="J32" s="205"/>
    </row>
    <row r="33" spans="1:10" ht="21.75" customHeight="1">
      <c r="A33" s="205"/>
      <c r="B33" s="205"/>
      <c r="C33" s="205"/>
      <c r="D33" s="227"/>
      <c r="E33" s="205"/>
      <c r="F33" s="205"/>
      <c r="G33" s="205"/>
      <c r="H33" s="205"/>
      <c r="I33" s="205"/>
      <c r="J33" s="205"/>
    </row>
    <row r="34" spans="1:10" ht="21.75" customHeight="1">
      <c r="A34" s="205"/>
      <c r="B34" s="205"/>
      <c r="C34" s="205"/>
      <c r="D34" s="227"/>
      <c r="E34" s="205"/>
      <c r="F34" s="205"/>
      <c r="G34" s="205"/>
      <c r="H34" s="205"/>
      <c r="I34" s="205"/>
      <c r="J34" s="205"/>
    </row>
    <row r="35" spans="1:10" ht="21.75" customHeight="1">
      <c r="A35" s="205"/>
      <c r="B35" s="205"/>
      <c r="C35" s="205"/>
      <c r="D35" s="227"/>
      <c r="E35" s="205"/>
      <c r="F35" s="205"/>
      <c r="G35" s="205"/>
      <c r="H35" s="205"/>
      <c r="I35" s="205"/>
      <c r="J35" s="205"/>
    </row>
    <row r="36" spans="1:10" ht="21.75" customHeight="1">
      <c r="A36" s="205"/>
      <c r="B36" s="205"/>
      <c r="C36" s="205"/>
      <c r="D36" s="227"/>
      <c r="E36" s="205"/>
      <c r="F36" s="205"/>
      <c r="G36" s="205"/>
      <c r="H36" s="205"/>
      <c r="I36" s="205"/>
      <c r="J36" s="205"/>
    </row>
    <row r="37" spans="1:10" ht="21.75" customHeight="1">
      <c r="A37" s="205"/>
      <c r="B37" s="205"/>
      <c r="C37" s="205"/>
      <c r="D37" s="227"/>
      <c r="E37" s="205"/>
      <c r="F37" s="205"/>
      <c r="G37" s="205"/>
      <c r="H37" s="205"/>
      <c r="I37" s="205"/>
      <c r="J37" s="205"/>
    </row>
    <row r="38" ht="21.75" customHeight="1"/>
  </sheetData>
  <sheetProtection/>
  <mergeCells count="26">
    <mergeCell ref="A28:E28"/>
    <mergeCell ref="A29:E29"/>
    <mergeCell ref="A20:E20"/>
    <mergeCell ref="A21:E21"/>
    <mergeCell ref="A23:E23"/>
    <mergeCell ref="B25:E25"/>
    <mergeCell ref="A26:E26"/>
    <mergeCell ref="A27:E27"/>
    <mergeCell ref="A14:E14"/>
    <mergeCell ref="A15:J15"/>
    <mergeCell ref="B16:E16"/>
    <mergeCell ref="A17:E17"/>
    <mergeCell ref="A18:E18"/>
    <mergeCell ref="A19:E19"/>
    <mergeCell ref="A7:E7"/>
    <mergeCell ref="A8:E8"/>
    <mergeCell ref="A9:E9"/>
    <mergeCell ref="A10:E10"/>
    <mergeCell ref="A12:E12"/>
    <mergeCell ref="A13:E13"/>
    <mergeCell ref="A1:J1"/>
    <mergeCell ref="A2:J2"/>
    <mergeCell ref="A3:J3"/>
    <mergeCell ref="E4:H4"/>
    <mergeCell ref="B5:E5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portrait" paperSize="9" scale="90" r:id="rId1"/>
  <headerFooter alignWithMargins="0">
    <oddFooter>&amp;C2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95"/>
  <sheetViews>
    <sheetView showGridLines="0" zoomScale="140" zoomScaleNormal="140" zoomScalePageLayoutView="0" workbookViewId="0" topLeftCell="B64">
      <selection activeCell="P73" sqref="P73"/>
    </sheetView>
  </sheetViews>
  <sheetFormatPr defaultColWidth="9.140625" defaultRowHeight="12.75"/>
  <cols>
    <col min="1" max="1" width="0" style="0" hidden="1" customWidth="1"/>
    <col min="2" max="2" width="9.140625" style="0" customWidth="1"/>
    <col min="3" max="3" width="7.421875" style="0" customWidth="1"/>
    <col min="4" max="4" width="2.57421875" style="0" customWidth="1"/>
    <col min="5" max="5" width="10.00390625" style="0" customWidth="1"/>
    <col min="6" max="6" width="5.28125" style="0" customWidth="1"/>
    <col min="7" max="7" width="13.00390625" style="0" customWidth="1"/>
    <col min="8" max="8" width="1.57421875" style="0" customWidth="1"/>
    <col min="9" max="9" width="1.8515625" style="0" customWidth="1"/>
    <col min="10" max="10" width="0.85546875" style="0" customWidth="1"/>
    <col min="11" max="11" width="0" style="0" hidden="1" customWidth="1"/>
    <col min="12" max="12" width="11.421875" style="0" bestFit="1" customWidth="1"/>
    <col min="13" max="13" width="12.421875" style="0" customWidth="1"/>
    <col min="14" max="14" width="13.421875" style="0" customWidth="1"/>
    <col min="15" max="15" width="11.421875" style="0" customWidth="1"/>
    <col min="16" max="16" width="10.28125" style="0" customWidth="1"/>
    <col min="17" max="17" width="12.57421875" style="0" bestFit="1" customWidth="1"/>
  </cols>
  <sheetData>
    <row r="1" spans="2:16" ht="12.75">
      <c r="B1" s="46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2:16" ht="12.75">
      <c r="B2" s="45"/>
      <c r="C2" s="335" t="s">
        <v>108</v>
      </c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4"/>
      <c r="P2" s="45"/>
    </row>
    <row r="3" spans="2:16" ht="12.75">
      <c r="B3" s="45"/>
      <c r="C3" s="335" t="s">
        <v>145</v>
      </c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4"/>
      <c r="P3" s="45"/>
    </row>
    <row r="4" spans="2:16" ht="12.75">
      <c r="B4" s="45"/>
      <c r="C4" s="45"/>
      <c r="D4" s="45"/>
      <c r="E4" s="34"/>
      <c r="F4" s="34"/>
      <c r="G4" s="34"/>
      <c r="H4" s="34"/>
      <c r="I4" s="34"/>
      <c r="J4" s="34"/>
      <c r="K4" s="34"/>
      <c r="L4" s="34"/>
      <c r="M4" s="34"/>
      <c r="P4" s="45"/>
    </row>
    <row r="5" spans="2:13" ht="12.75">
      <c r="B5" s="45"/>
      <c r="C5" s="45"/>
      <c r="D5" s="45"/>
      <c r="E5" s="336" t="s">
        <v>109</v>
      </c>
      <c r="F5" s="336"/>
      <c r="G5" s="336"/>
      <c r="H5" s="336"/>
      <c r="I5" s="336"/>
      <c r="J5" s="336"/>
      <c r="K5" s="336"/>
      <c r="L5" s="336"/>
      <c r="M5" s="336"/>
    </row>
    <row r="6" spans="2:13" ht="3" customHeight="1" thickBo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2:16" ht="45.75" customHeight="1">
      <c r="B7" s="48" t="s">
        <v>110</v>
      </c>
      <c r="C7" s="337" t="s">
        <v>111</v>
      </c>
      <c r="D7" s="337"/>
      <c r="E7" s="337"/>
      <c r="F7" s="337"/>
      <c r="G7" s="337"/>
      <c r="H7" s="337"/>
      <c r="I7" s="337"/>
      <c r="J7" s="337"/>
      <c r="K7" s="49"/>
      <c r="L7" s="200" t="s">
        <v>150</v>
      </c>
      <c r="M7" s="50" t="s">
        <v>148</v>
      </c>
      <c r="N7" s="200" t="s">
        <v>149</v>
      </c>
      <c r="O7" s="51" t="s">
        <v>159</v>
      </c>
      <c r="P7" s="51" t="s">
        <v>69</v>
      </c>
    </row>
    <row r="8" spans="2:16" ht="12" customHeight="1">
      <c r="B8" s="52">
        <v>1</v>
      </c>
      <c r="C8" s="338">
        <v>2</v>
      </c>
      <c r="D8" s="339"/>
      <c r="E8" s="339"/>
      <c r="F8" s="339"/>
      <c r="G8" s="339"/>
      <c r="H8" s="339"/>
      <c r="I8" s="339"/>
      <c r="J8" s="340"/>
      <c r="K8" s="53"/>
      <c r="L8" s="180">
        <v>3</v>
      </c>
      <c r="M8" s="54">
        <v>4</v>
      </c>
      <c r="N8" s="55">
        <v>5</v>
      </c>
      <c r="O8" s="162">
        <v>6</v>
      </c>
      <c r="P8" s="56">
        <v>7</v>
      </c>
    </row>
    <row r="9" spans="2:16" ht="13.5" customHeight="1">
      <c r="B9" s="94"/>
      <c r="C9" s="341" t="s">
        <v>112</v>
      </c>
      <c r="D9" s="342"/>
      <c r="E9" s="342"/>
      <c r="F9" s="342"/>
      <c r="G9" s="342"/>
      <c r="H9" s="342"/>
      <c r="I9" s="342"/>
      <c r="J9" s="343"/>
      <c r="K9" s="95"/>
      <c r="L9" s="161">
        <f>L10</f>
        <v>31688.489999999998</v>
      </c>
      <c r="M9" s="96">
        <f>M10+M29</f>
        <v>59757.22</v>
      </c>
      <c r="N9" s="97">
        <f>N10</f>
        <v>26604.74</v>
      </c>
      <c r="O9" s="97">
        <f aca="true" t="shared" si="0" ref="O9:O17">N9/L9*100</f>
        <v>83.95710871676121</v>
      </c>
      <c r="P9" s="98">
        <f>N9/M9*100</f>
        <v>44.521381684087714</v>
      </c>
    </row>
    <row r="10" spans="2:16" ht="12.75" customHeight="1">
      <c r="B10" s="117">
        <v>6</v>
      </c>
      <c r="C10" s="344" t="s">
        <v>142</v>
      </c>
      <c r="D10" s="345"/>
      <c r="E10" s="345"/>
      <c r="F10" s="345"/>
      <c r="G10" s="345"/>
      <c r="H10" s="345"/>
      <c r="I10" s="345"/>
      <c r="J10" s="345"/>
      <c r="K10" s="346"/>
      <c r="L10" s="159">
        <f>L11+L18+L26+L29</f>
        <v>31688.489999999998</v>
      </c>
      <c r="M10" s="118">
        <f>M11++M18+M26+M29</f>
        <v>59757.22</v>
      </c>
      <c r="N10" s="119">
        <f>N11+N18+N26+N29</f>
        <v>26604.74</v>
      </c>
      <c r="O10" s="119">
        <f t="shared" si="0"/>
        <v>83.95710871676121</v>
      </c>
      <c r="P10" s="119">
        <f>N10/M10*100</f>
        <v>44.521381684087714</v>
      </c>
    </row>
    <row r="11" spans="2:16" ht="12.75" customHeight="1">
      <c r="B11" s="122">
        <v>63</v>
      </c>
      <c r="C11" s="347" t="s">
        <v>113</v>
      </c>
      <c r="D11" s="348"/>
      <c r="E11" s="348"/>
      <c r="F11" s="348"/>
      <c r="G11" s="348"/>
      <c r="H11" s="348"/>
      <c r="I11" s="348"/>
      <c r="J11" s="348"/>
      <c r="K11" s="349"/>
      <c r="L11" s="153">
        <f>L12+L16</f>
        <v>7960.16</v>
      </c>
      <c r="M11" s="127">
        <f>+M12+M16</f>
        <v>1327.23</v>
      </c>
      <c r="N11" s="128">
        <f>N12+N16</f>
        <v>0</v>
      </c>
      <c r="O11" s="119">
        <f t="shared" si="0"/>
        <v>0</v>
      </c>
      <c r="P11" s="128">
        <f>N11/M11*100</f>
        <v>0</v>
      </c>
    </row>
    <row r="12" spans="2:16" ht="12.75" customHeight="1">
      <c r="B12" s="130">
        <v>636</v>
      </c>
      <c r="C12" s="350" t="s">
        <v>114</v>
      </c>
      <c r="D12" s="351"/>
      <c r="E12" s="351"/>
      <c r="F12" s="351"/>
      <c r="G12" s="351"/>
      <c r="H12" s="351"/>
      <c r="I12" s="351"/>
      <c r="J12" s="351"/>
      <c r="K12" s="352"/>
      <c r="L12" s="152">
        <f>L13+L14</f>
        <v>6370.69</v>
      </c>
      <c r="M12" s="132">
        <f>M13+M14</f>
        <v>1327.23</v>
      </c>
      <c r="N12" s="133">
        <f>N13+N14</f>
        <v>0</v>
      </c>
      <c r="O12" s="133">
        <f t="shared" si="0"/>
        <v>0</v>
      </c>
      <c r="P12" s="133">
        <f>N12/M12*100</f>
        <v>0</v>
      </c>
    </row>
    <row r="13" spans="2:16" ht="12.75" customHeight="1">
      <c r="B13" s="57">
        <v>6361</v>
      </c>
      <c r="C13" s="353" t="s">
        <v>115</v>
      </c>
      <c r="D13" s="354"/>
      <c r="E13" s="354"/>
      <c r="F13" s="354"/>
      <c r="G13" s="354"/>
      <c r="H13" s="354"/>
      <c r="I13" s="354"/>
      <c r="J13" s="354"/>
      <c r="K13" s="355"/>
      <c r="L13" s="154">
        <v>6370.69</v>
      </c>
      <c r="M13" s="61">
        <v>1327.23</v>
      </c>
      <c r="N13" s="59">
        <v>0</v>
      </c>
      <c r="O13" s="59">
        <f t="shared" si="0"/>
        <v>0</v>
      </c>
      <c r="P13" s="89">
        <f>N13/M13*100</f>
        <v>0</v>
      </c>
    </row>
    <row r="14" spans="2:16" ht="12.75" customHeight="1">
      <c r="B14" s="57">
        <v>6362</v>
      </c>
      <c r="C14" s="353" t="s">
        <v>139</v>
      </c>
      <c r="D14" s="354"/>
      <c r="E14" s="354"/>
      <c r="F14" s="354"/>
      <c r="G14" s="354"/>
      <c r="H14" s="354"/>
      <c r="I14" s="354"/>
      <c r="J14" s="354"/>
      <c r="K14" s="355"/>
      <c r="L14" s="154">
        <v>0</v>
      </c>
      <c r="M14" s="61">
        <v>0</v>
      </c>
      <c r="N14" s="59">
        <v>0</v>
      </c>
      <c r="O14" s="59">
        <v>0</v>
      </c>
      <c r="P14" s="60">
        <v>0</v>
      </c>
    </row>
    <row r="15" spans="2:16" ht="12.75" customHeight="1">
      <c r="B15" s="57">
        <v>9221</v>
      </c>
      <c r="C15" s="320" t="s">
        <v>124</v>
      </c>
      <c r="D15" s="321"/>
      <c r="E15" s="321"/>
      <c r="F15" s="321"/>
      <c r="G15" s="321"/>
      <c r="H15" s="321"/>
      <c r="I15" s="321"/>
      <c r="J15" s="322"/>
      <c r="K15" s="58"/>
      <c r="L15" s="154">
        <v>0</v>
      </c>
      <c r="M15" s="61">
        <v>0</v>
      </c>
      <c r="N15" s="59">
        <v>0</v>
      </c>
      <c r="O15" s="59">
        <v>0</v>
      </c>
      <c r="P15" s="60">
        <v>0</v>
      </c>
    </row>
    <row r="16" spans="2:16" ht="12.75" customHeight="1">
      <c r="B16" s="130">
        <v>638</v>
      </c>
      <c r="C16" s="350" t="s">
        <v>170</v>
      </c>
      <c r="D16" s="351"/>
      <c r="E16" s="351"/>
      <c r="F16" s="351"/>
      <c r="G16" s="351"/>
      <c r="H16" s="351"/>
      <c r="I16" s="351"/>
      <c r="J16" s="351"/>
      <c r="K16" s="135"/>
      <c r="L16" s="152">
        <f>L17</f>
        <v>1589.47</v>
      </c>
      <c r="M16" s="132">
        <f>M17</f>
        <v>0</v>
      </c>
      <c r="N16" s="133">
        <f>N17</f>
        <v>0</v>
      </c>
      <c r="O16" s="133">
        <f t="shared" si="0"/>
        <v>0</v>
      </c>
      <c r="P16" s="134">
        <v>0</v>
      </c>
    </row>
    <row r="17" spans="2:16" ht="12.75" customHeight="1">
      <c r="B17" s="62">
        <v>6381</v>
      </c>
      <c r="C17" s="353" t="s">
        <v>116</v>
      </c>
      <c r="D17" s="354"/>
      <c r="E17" s="354"/>
      <c r="F17" s="354"/>
      <c r="G17" s="354"/>
      <c r="H17" s="354"/>
      <c r="I17" s="354"/>
      <c r="J17" s="354"/>
      <c r="K17" s="63"/>
      <c r="L17" s="155">
        <v>1589.47</v>
      </c>
      <c r="M17" s="61">
        <v>0</v>
      </c>
      <c r="N17" s="64">
        <v>0</v>
      </c>
      <c r="O17" s="64">
        <f t="shared" si="0"/>
        <v>0</v>
      </c>
      <c r="P17" s="65">
        <v>0</v>
      </c>
    </row>
    <row r="18" spans="2:16" ht="12.75" customHeight="1">
      <c r="B18" s="122">
        <v>66</v>
      </c>
      <c r="C18" s="347" t="s">
        <v>117</v>
      </c>
      <c r="D18" s="348"/>
      <c r="E18" s="348"/>
      <c r="F18" s="348"/>
      <c r="G18" s="348"/>
      <c r="H18" s="348"/>
      <c r="I18" s="348"/>
      <c r="J18" s="348"/>
      <c r="K18" s="349"/>
      <c r="L18" s="153">
        <f>L19+L23</f>
        <v>581.99</v>
      </c>
      <c r="M18" s="127">
        <f>M19+M23</f>
        <v>3822.63</v>
      </c>
      <c r="N18" s="128">
        <f>N19+N23</f>
        <v>1240.81</v>
      </c>
      <c r="O18" s="128">
        <f aca="true" t="shared" si="1" ref="O18:O28">N18/L18*100</f>
        <v>213.20125775356962</v>
      </c>
      <c r="P18" s="128">
        <f aca="true" t="shared" si="2" ref="P18:P27">N18/M18*100</f>
        <v>32.459589340323284</v>
      </c>
    </row>
    <row r="19" spans="2:16" ht="12.75" customHeight="1">
      <c r="B19" s="130">
        <v>661</v>
      </c>
      <c r="C19" s="350" t="s">
        <v>117</v>
      </c>
      <c r="D19" s="351"/>
      <c r="E19" s="351"/>
      <c r="F19" s="351"/>
      <c r="G19" s="351"/>
      <c r="H19" s="351"/>
      <c r="I19" s="351"/>
      <c r="J19" s="351"/>
      <c r="K19" s="352"/>
      <c r="L19" s="152">
        <f>L20+L21+L22</f>
        <v>581.99</v>
      </c>
      <c r="M19" s="132">
        <f>M20+M21+M22</f>
        <v>1990.8400000000001</v>
      </c>
      <c r="N19" s="133">
        <f>N20+N21</f>
        <v>1240.81</v>
      </c>
      <c r="O19" s="133">
        <f t="shared" si="1"/>
        <v>213.20125775356962</v>
      </c>
      <c r="P19" s="133">
        <f t="shared" si="2"/>
        <v>62.32595286411765</v>
      </c>
    </row>
    <row r="20" spans="2:16" ht="12.75" customHeight="1">
      <c r="B20" s="245">
        <v>6614</v>
      </c>
      <c r="C20" s="332" t="s">
        <v>190</v>
      </c>
      <c r="D20" s="333"/>
      <c r="E20" s="333"/>
      <c r="F20" s="333"/>
      <c r="G20" s="333"/>
      <c r="H20" s="333"/>
      <c r="I20" s="333"/>
      <c r="J20" s="334"/>
      <c r="K20" s="244"/>
      <c r="L20" s="249">
        <v>9.95</v>
      </c>
      <c r="M20" s="247">
        <v>398.17</v>
      </c>
      <c r="N20" s="248">
        <v>65.61</v>
      </c>
      <c r="O20" s="133">
        <f t="shared" si="1"/>
        <v>659.3969849246232</v>
      </c>
      <c r="P20" s="133">
        <f t="shared" si="2"/>
        <v>16.477886329959563</v>
      </c>
    </row>
    <row r="21" spans="2:16" ht="12.75" customHeight="1">
      <c r="B21" s="62">
        <v>6615</v>
      </c>
      <c r="C21" s="323" t="s">
        <v>118</v>
      </c>
      <c r="D21" s="324"/>
      <c r="E21" s="324"/>
      <c r="F21" s="324"/>
      <c r="G21" s="324"/>
      <c r="H21" s="324"/>
      <c r="I21" s="324"/>
      <c r="J21" s="324"/>
      <c r="K21" s="325"/>
      <c r="L21" s="155">
        <v>572.04</v>
      </c>
      <c r="M21" s="61">
        <v>1592.67</v>
      </c>
      <c r="N21" s="64">
        <v>1175.2</v>
      </c>
      <c r="O21" s="64">
        <f t="shared" si="1"/>
        <v>205.44017900846097</v>
      </c>
      <c r="P21" s="65">
        <f t="shared" si="2"/>
        <v>73.78804146496135</v>
      </c>
    </row>
    <row r="22" spans="2:16" ht="12.75" customHeight="1">
      <c r="B22" s="62">
        <v>9221</v>
      </c>
      <c r="C22" s="323" t="s">
        <v>124</v>
      </c>
      <c r="D22" s="324"/>
      <c r="E22" s="324"/>
      <c r="F22" s="324"/>
      <c r="G22" s="324"/>
      <c r="H22" s="324"/>
      <c r="I22" s="324"/>
      <c r="J22" s="325"/>
      <c r="K22" s="88"/>
      <c r="L22" s="155">
        <v>0</v>
      </c>
      <c r="M22" s="61">
        <v>0</v>
      </c>
      <c r="N22" s="64">
        <v>0</v>
      </c>
      <c r="O22" s="64">
        <v>0</v>
      </c>
      <c r="P22" s="158">
        <v>0</v>
      </c>
    </row>
    <row r="23" spans="2:16" ht="12.75" customHeight="1">
      <c r="B23" s="130">
        <v>663</v>
      </c>
      <c r="C23" s="314" t="s">
        <v>119</v>
      </c>
      <c r="D23" s="315"/>
      <c r="E23" s="315"/>
      <c r="F23" s="315"/>
      <c r="G23" s="315"/>
      <c r="H23" s="315"/>
      <c r="I23" s="315"/>
      <c r="J23" s="315"/>
      <c r="K23" s="316"/>
      <c r="L23" s="152">
        <f>L24+L25</f>
        <v>0</v>
      </c>
      <c r="M23" s="132">
        <f>M24+M25</f>
        <v>1831.79</v>
      </c>
      <c r="N23" s="133">
        <f>N24+N25</f>
        <v>0</v>
      </c>
      <c r="O23" s="64">
        <v>0</v>
      </c>
      <c r="P23" s="133">
        <f t="shared" si="2"/>
        <v>0</v>
      </c>
    </row>
    <row r="24" spans="2:16" ht="12.75" customHeight="1">
      <c r="B24" s="62">
        <v>6631</v>
      </c>
      <c r="C24" s="323" t="s">
        <v>120</v>
      </c>
      <c r="D24" s="324"/>
      <c r="E24" s="324"/>
      <c r="F24" s="324"/>
      <c r="G24" s="324"/>
      <c r="H24" s="324"/>
      <c r="I24" s="324"/>
      <c r="J24" s="324"/>
      <c r="K24" s="325"/>
      <c r="L24" s="155">
        <v>0</v>
      </c>
      <c r="M24" s="61">
        <v>663.61</v>
      </c>
      <c r="N24" s="64">
        <v>0</v>
      </c>
      <c r="O24" s="64">
        <v>0</v>
      </c>
      <c r="P24" s="65">
        <f t="shared" si="2"/>
        <v>0</v>
      </c>
    </row>
    <row r="25" spans="2:16" ht="12.75" customHeight="1">
      <c r="B25" s="90">
        <v>9221</v>
      </c>
      <c r="C25" s="317" t="s">
        <v>124</v>
      </c>
      <c r="D25" s="318"/>
      <c r="E25" s="318"/>
      <c r="F25" s="318"/>
      <c r="G25" s="318"/>
      <c r="H25" s="318"/>
      <c r="I25" s="318"/>
      <c r="J25" s="319"/>
      <c r="K25" s="99"/>
      <c r="L25" s="156">
        <v>0</v>
      </c>
      <c r="M25" s="100">
        <v>1168.18</v>
      </c>
      <c r="N25" s="101">
        <v>0</v>
      </c>
      <c r="O25" s="64">
        <v>0</v>
      </c>
      <c r="P25" s="102">
        <f t="shared" si="2"/>
        <v>0</v>
      </c>
    </row>
    <row r="26" spans="2:16" ht="12.75" customHeight="1">
      <c r="B26" s="122">
        <v>67</v>
      </c>
      <c r="C26" s="329" t="s">
        <v>121</v>
      </c>
      <c r="D26" s="330"/>
      <c r="E26" s="330"/>
      <c r="F26" s="330"/>
      <c r="G26" s="330"/>
      <c r="H26" s="330"/>
      <c r="I26" s="330"/>
      <c r="J26" s="330"/>
      <c r="K26" s="331"/>
      <c r="L26" s="153">
        <f>L27</f>
        <v>23146.34</v>
      </c>
      <c r="M26" s="127">
        <f>M28</f>
        <v>54607.36</v>
      </c>
      <c r="N26" s="128">
        <f>N27</f>
        <v>25363.93</v>
      </c>
      <c r="O26" s="128">
        <f t="shared" si="1"/>
        <v>109.58073717054187</v>
      </c>
      <c r="P26" s="129">
        <f t="shared" si="2"/>
        <v>46.44782315057897</v>
      </c>
    </row>
    <row r="27" spans="2:16" ht="12.75" customHeight="1">
      <c r="B27" s="130">
        <v>671</v>
      </c>
      <c r="C27" s="314" t="s">
        <v>122</v>
      </c>
      <c r="D27" s="315"/>
      <c r="E27" s="315"/>
      <c r="F27" s="315"/>
      <c r="G27" s="315"/>
      <c r="H27" s="315"/>
      <c r="I27" s="315"/>
      <c r="J27" s="316"/>
      <c r="K27" s="131"/>
      <c r="L27" s="152">
        <f>L28</f>
        <v>23146.34</v>
      </c>
      <c r="M27" s="132">
        <f>M28</f>
        <v>54607.36</v>
      </c>
      <c r="N27" s="133">
        <f>N28</f>
        <v>25363.93</v>
      </c>
      <c r="O27" s="133">
        <f t="shared" si="1"/>
        <v>109.58073717054187</v>
      </c>
      <c r="P27" s="134">
        <f t="shared" si="2"/>
        <v>46.44782315057897</v>
      </c>
    </row>
    <row r="28" spans="2:16" ht="12.75" customHeight="1">
      <c r="B28" s="66">
        <v>6711</v>
      </c>
      <c r="C28" s="323" t="s">
        <v>123</v>
      </c>
      <c r="D28" s="324"/>
      <c r="E28" s="324"/>
      <c r="F28" s="324"/>
      <c r="G28" s="324"/>
      <c r="H28" s="324"/>
      <c r="I28" s="324"/>
      <c r="J28" s="325"/>
      <c r="K28" s="67"/>
      <c r="L28" s="151">
        <v>23146.34</v>
      </c>
      <c r="M28" s="61">
        <v>54607.36</v>
      </c>
      <c r="N28" s="68">
        <v>25363.93</v>
      </c>
      <c r="O28" s="68">
        <f t="shared" si="1"/>
        <v>109.58073717054187</v>
      </c>
      <c r="P28" s="69">
        <f>N28/M28*100</f>
        <v>46.44782315057897</v>
      </c>
    </row>
    <row r="29" spans="2:16" ht="12.75" customHeight="1" thickBot="1">
      <c r="B29" s="136">
        <v>922</v>
      </c>
      <c r="C29" s="326" t="s">
        <v>143</v>
      </c>
      <c r="D29" s="327"/>
      <c r="E29" s="327"/>
      <c r="F29" s="327"/>
      <c r="G29" s="327"/>
      <c r="H29" s="327"/>
      <c r="I29" s="327"/>
      <c r="J29" s="328"/>
      <c r="K29" s="137"/>
      <c r="L29" s="157">
        <v>0</v>
      </c>
      <c r="M29" s="138">
        <v>0</v>
      </c>
      <c r="N29" s="139">
        <v>0</v>
      </c>
      <c r="O29" s="68">
        <v>0</v>
      </c>
      <c r="P29" s="140">
        <v>0</v>
      </c>
    </row>
    <row r="30" spans="2:16" ht="12.75" customHeight="1">
      <c r="B30" s="70"/>
      <c r="C30" s="70"/>
      <c r="D30" s="71"/>
      <c r="E30" s="71"/>
      <c r="F30" s="71"/>
      <c r="G30" s="71"/>
      <c r="H30" s="71"/>
      <c r="I30" s="71"/>
      <c r="J30" s="71"/>
      <c r="K30" s="72"/>
      <c r="L30" s="72"/>
      <c r="M30" s="73"/>
      <c r="N30" s="74"/>
      <c r="O30" s="74"/>
      <c r="P30" s="74"/>
    </row>
    <row r="31" spans="2:13" ht="15" customHeight="1" thickBot="1">
      <c r="B31" s="46"/>
      <c r="C31" s="45"/>
      <c r="D31" s="45"/>
      <c r="E31" s="45" t="s">
        <v>125</v>
      </c>
      <c r="F31" s="45"/>
      <c r="G31" s="45"/>
      <c r="H31" s="45"/>
      <c r="I31" s="45"/>
      <c r="J31" s="45"/>
      <c r="K31" s="45"/>
      <c r="L31" s="45"/>
      <c r="M31" s="45"/>
    </row>
    <row r="32" spans="2:16" ht="46.5" customHeight="1">
      <c r="B32" s="48" t="s">
        <v>110</v>
      </c>
      <c r="C32" s="356" t="s">
        <v>175</v>
      </c>
      <c r="D32" s="357"/>
      <c r="E32" s="357"/>
      <c r="F32" s="357"/>
      <c r="G32" s="357"/>
      <c r="H32" s="357"/>
      <c r="I32" s="357"/>
      <c r="J32" s="358"/>
      <c r="K32" s="49"/>
      <c r="L32" s="200" t="s">
        <v>150</v>
      </c>
      <c r="M32" s="50" t="s">
        <v>148</v>
      </c>
      <c r="N32" s="200" t="s">
        <v>149</v>
      </c>
      <c r="O32" s="51" t="s">
        <v>159</v>
      </c>
      <c r="P32" s="51" t="s">
        <v>69</v>
      </c>
    </row>
    <row r="33" spans="2:16" ht="11.25" customHeight="1">
      <c r="B33" s="52">
        <v>1</v>
      </c>
      <c r="C33" s="338">
        <v>2</v>
      </c>
      <c r="D33" s="339"/>
      <c r="E33" s="339"/>
      <c r="F33" s="339"/>
      <c r="G33" s="339"/>
      <c r="H33" s="339"/>
      <c r="I33" s="339"/>
      <c r="J33" s="340"/>
      <c r="K33" s="180"/>
      <c r="L33" s="180">
        <v>3</v>
      </c>
      <c r="M33" s="54">
        <v>4</v>
      </c>
      <c r="N33" s="55">
        <v>5</v>
      </c>
      <c r="O33" s="162">
        <v>6</v>
      </c>
      <c r="P33" s="56">
        <v>7</v>
      </c>
    </row>
    <row r="34" spans="2:16" s="46" customFormat="1" ht="12.75" customHeight="1">
      <c r="B34" s="142"/>
      <c r="C34" s="359" t="s">
        <v>126</v>
      </c>
      <c r="D34" s="360"/>
      <c r="E34" s="360"/>
      <c r="F34" s="360"/>
      <c r="G34" s="360"/>
      <c r="H34" s="360"/>
      <c r="I34" s="360"/>
      <c r="J34" s="361"/>
      <c r="K34" s="143"/>
      <c r="L34" s="160">
        <f>L35+L72</f>
        <v>24787.11</v>
      </c>
      <c r="M34" s="96">
        <f>M35+M72</f>
        <v>59757.22</v>
      </c>
      <c r="N34" s="144">
        <f>N35+N72</f>
        <v>25711.409999999996</v>
      </c>
      <c r="O34" s="163">
        <f aca="true" t="shared" si="3" ref="O34:O42">N34/L34*100</f>
        <v>103.7289542830931</v>
      </c>
      <c r="P34" s="145">
        <f aca="true" t="shared" si="4" ref="P34:P42">N34/M34*100</f>
        <v>43.026449356245145</v>
      </c>
    </row>
    <row r="35" spans="2:16" s="46" customFormat="1" ht="12.75" customHeight="1">
      <c r="B35" s="117" t="s">
        <v>127</v>
      </c>
      <c r="C35" s="362" t="s">
        <v>128</v>
      </c>
      <c r="D35" s="363"/>
      <c r="E35" s="363"/>
      <c r="F35" s="363"/>
      <c r="G35" s="363"/>
      <c r="H35" s="363"/>
      <c r="I35" s="363"/>
      <c r="J35" s="363"/>
      <c r="K35" s="364"/>
      <c r="L35" s="159">
        <f>L36+L44</f>
        <v>24787.11</v>
      </c>
      <c r="M35" s="118">
        <f>M36+M44</f>
        <v>59757.22</v>
      </c>
      <c r="N35" s="120">
        <f>N36+N44</f>
        <v>25711.409999999996</v>
      </c>
      <c r="O35" s="159">
        <f t="shared" si="3"/>
        <v>103.7289542830931</v>
      </c>
      <c r="P35" s="119">
        <f t="shared" si="4"/>
        <v>43.026449356245145</v>
      </c>
    </row>
    <row r="36" spans="2:16" s="46" customFormat="1" ht="12.75" customHeight="1">
      <c r="B36" s="122">
        <v>31</v>
      </c>
      <c r="C36" s="329" t="s">
        <v>63</v>
      </c>
      <c r="D36" s="330"/>
      <c r="E36" s="330"/>
      <c r="F36" s="330"/>
      <c r="G36" s="330"/>
      <c r="H36" s="330"/>
      <c r="I36" s="330"/>
      <c r="J36" s="330"/>
      <c r="K36" s="331"/>
      <c r="L36" s="153">
        <f>L37+L39+L41</f>
        <v>20994.7</v>
      </c>
      <c r="M36" s="123">
        <f>M37+M39+M41</f>
        <v>43631.159999999996</v>
      </c>
      <c r="N36" s="124">
        <f>N37+N39+N41</f>
        <v>21417.42</v>
      </c>
      <c r="O36" s="153">
        <f t="shared" si="3"/>
        <v>102.01346054004105</v>
      </c>
      <c r="P36" s="126">
        <f t="shared" si="4"/>
        <v>49.087441177360404</v>
      </c>
    </row>
    <row r="37" spans="2:16" ht="12.75" customHeight="1">
      <c r="B37" s="130">
        <v>311</v>
      </c>
      <c r="C37" s="314" t="s">
        <v>129</v>
      </c>
      <c r="D37" s="315"/>
      <c r="E37" s="315"/>
      <c r="F37" s="315"/>
      <c r="G37" s="315"/>
      <c r="H37" s="315"/>
      <c r="I37" s="315"/>
      <c r="J37" s="315"/>
      <c r="K37" s="316"/>
      <c r="L37" s="152">
        <f>L38</f>
        <v>17793.35</v>
      </c>
      <c r="M37" s="141">
        <f>M38</f>
        <v>35742.78</v>
      </c>
      <c r="N37" s="146">
        <f>N38</f>
        <v>17871.42</v>
      </c>
      <c r="O37" s="152">
        <f t="shared" si="3"/>
        <v>100.43875942416689</v>
      </c>
      <c r="P37" s="147">
        <f t="shared" si="4"/>
        <v>50.000083933034865</v>
      </c>
    </row>
    <row r="38" spans="2:16" ht="12.75" customHeight="1">
      <c r="B38" s="57">
        <v>3111</v>
      </c>
      <c r="C38" s="365" t="s">
        <v>49</v>
      </c>
      <c r="D38" s="366"/>
      <c r="E38" s="366"/>
      <c r="F38" s="366"/>
      <c r="G38" s="366"/>
      <c r="H38" s="366"/>
      <c r="I38" s="366"/>
      <c r="J38" s="366"/>
      <c r="K38" s="367"/>
      <c r="L38" s="154">
        <v>17793.35</v>
      </c>
      <c r="M38" s="75">
        <v>35742.78</v>
      </c>
      <c r="N38" s="44">
        <v>17871.42</v>
      </c>
      <c r="O38" s="154">
        <f t="shared" si="3"/>
        <v>100.43875942416689</v>
      </c>
      <c r="P38" s="76">
        <f t="shared" si="4"/>
        <v>50.000083933034865</v>
      </c>
    </row>
    <row r="39" spans="2:17" ht="12.75" customHeight="1">
      <c r="B39" s="130">
        <v>312</v>
      </c>
      <c r="C39" s="314" t="s">
        <v>6</v>
      </c>
      <c r="D39" s="315"/>
      <c r="E39" s="315"/>
      <c r="F39" s="315"/>
      <c r="G39" s="315"/>
      <c r="H39" s="315"/>
      <c r="I39" s="315"/>
      <c r="J39" s="316"/>
      <c r="K39" s="131"/>
      <c r="L39" s="152">
        <f>L40</f>
        <v>265.45</v>
      </c>
      <c r="M39" s="141">
        <f>M40</f>
        <v>1990.84</v>
      </c>
      <c r="N39" s="146">
        <f>N40</f>
        <v>597.24</v>
      </c>
      <c r="O39" s="152">
        <f t="shared" si="3"/>
        <v>224.9915238274628</v>
      </c>
      <c r="P39" s="148">
        <f t="shared" si="4"/>
        <v>29.999397239356252</v>
      </c>
      <c r="Q39" s="77"/>
    </row>
    <row r="40" spans="2:17" ht="12.75" customHeight="1">
      <c r="B40" s="62">
        <v>3121</v>
      </c>
      <c r="C40" s="365" t="s">
        <v>6</v>
      </c>
      <c r="D40" s="366"/>
      <c r="E40" s="366"/>
      <c r="F40" s="366"/>
      <c r="G40" s="366"/>
      <c r="H40" s="366"/>
      <c r="I40" s="366"/>
      <c r="J40" s="367"/>
      <c r="K40" s="63"/>
      <c r="L40" s="155">
        <v>265.45</v>
      </c>
      <c r="M40" s="78">
        <v>1990.84</v>
      </c>
      <c r="N40" s="79">
        <v>597.24</v>
      </c>
      <c r="O40" s="155">
        <f t="shared" si="3"/>
        <v>224.9915238274628</v>
      </c>
      <c r="P40" s="80">
        <f t="shared" si="4"/>
        <v>29.999397239356252</v>
      </c>
      <c r="Q40" s="77"/>
    </row>
    <row r="41" spans="2:16" ht="12.75" customHeight="1">
      <c r="B41" s="130">
        <v>313</v>
      </c>
      <c r="C41" s="314" t="s">
        <v>71</v>
      </c>
      <c r="D41" s="315"/>
      <c r="E41" s="315"/>
      <c r="F41" s="315"/>
      <c r="G41" s="315"/>
      <c r="H41" s="315"/>
      <c r="I41" s="315"/>
      <c r="J41" s="315"/>
      <c r="K41" s="316"/>
      <c r="L41" s="152">
        <f>L42</f>
        <v>2935.9</v>
      </c>
      <c r="M41" s="141">
        <f>M42</f>
        <v>5897.54</v>
      </c>
      <c r="N41" s="146">
        <f>N42+N43</f>
        <v>2948.76</v>
      </c>
      <c r="O41" s="152">
        <f t="shared" si="3"/>
        <v>100.43802581831807</v>
      </c>
      <c r="P41" s="148">
        <f t="shared" si="4"/>
        <v>49.999830437775756</v>
      </c>
    </row>
    <row r="42" spans="2:16" ht="12.75" customHeight="1">
      <c r="B42" s="57" t="s">
        <v>50</v>
      </c>
      <c r="C42" s="365" t="s">
        <v>51</v>
      </c>
      <c r="D42" s="366"/>
      <c r="E42" s="366"/>
      <c r="F42" s="366"/>
      <c r="G42" s="366"/>
      <c r="H42" s="366"/>
      <c r="I42" s="366"/>
      <c r="J42" s="366"/>
      <c r="K42" s="367"/>
      <c r="L42" s="154">
        <v>2935.9</v>
      </c>
      <c r="M42" s="75">
        <v>5897.54</v>
      </c>
      <c r="N42" s="44">
        <v>2948.76</v>
      </c>
      <c r="O42" s="154">
        <f t="shared" si="3"/>
        <v>100.43802581831807</v>
      </c>
      <c r="P42" s="76">
        <f t="shared" si="4"/>
        <v>49.999830437775756</v>
      </c>
    </row>
    <row r="43" spans="2:16" ht="12.75" customHeight="1">
      <c r="B43" s="57">
        <v>3133</v>
      </c>
      <c r="C43" s="365" t="s">
        <v>158</v>
      </c>
      <c r="D43" s="366"/>
      <c r="E43" s="366"/>
      <c r="F43" s="366"/>
      <c r="G43" s="366"/>
      <c r="H43" s="366"/>
      <c r="I43" s="366"/>
      <c r="J43" s="367"/>
      <c r="K43" s="58"/>
      <c r="L43" s="154">
        <v>0</v>
      </c>
      <c r="M43" s="75">
        <v>0</v>
      </c>
      <c r="N43" s="44">
        <v>0</v>
      </c>
      <c r="O43" s="154">
        <v>0</v>
      </c>
      <c r="P43" s="76">
        <v>0</v>
      </c>
    </row>
    <row r="44" spans="2:17" ht="13.5" customHeight="1">
      <c r="B44" s="122" t="s">
        <v>130</v>
      </c>
      <c r="C44" s="329" t="s">
        <v>64</v>
      </c>
      <c r="D44" s="330"/>
      <c r="E44" s="330"/>
      <c r="F44" s="330"/>
      <c r="G44" s="330"/>
      <c r="H44" s="330"/>
      <c r="I44" s="330"/>
      <c r="J44" s="330"/>
      <c r="K44" s="331"/>
      <c r="L44" s="153">
        <f>L45+L48+L54+L66</f>
        <v>3792.4100000000003</v>
      </c>
      <c r="M44" s="123">
        <f>M45+M48+M54+M64+M66</f>
        <v>16126.060000000001</v>
      </c>
      <c r="N44" s="124">
        <f>N45+N48+N54+N66</f>
        <v>4293.99</v>
      </c>
      <c r="O44" s="153">
        <f aca="true" t="shared" si="5" ref="O44:O56">N44/L44*100</f>
        <v>113.22589066055619</v>
      </c>
      <c r="P44" s="125">
        <f aca="true" t="shared" si="6" ref="P44:P70">N44/M44*100</f>
        <v>26.627644942409983</v>
      </c>
      <c r="Q44" s="81"/>
    </row>
    <row r="45" spans="2:16" ht="12.75" customHeight="1">
      <c r="B45" s="130" t="s">
        <v>131</v>
      </c>
      <c r="C45" s="314" t="s">
        <v>65</v>
      </c>
      <c r="D45" s="315"/>
      <c r="E45" s="315"/>
      <c r="F45" s="315"/>
      <c r="G45" s="315"/>
      <c r="H45" s="315"/>
      <c r="I45" s="315"/>
      <c r="J45" s="315"/>
      <c r="K45" s="316"/>
      <c r="L45" s="152">
        <f>L46+L47</f>
        <v>1109.16</v>
      </c>
      <c r="M45" s="141">
        <f>M46+M47</f>
        <v>2282.8399999999997</v>
      </c>
      <c r="N45" s="146">
        <f>N46+N47</f>
        <v>1222.63</v>
      </c>
      <c r="O45" s="152">
        <f t="shared" si="5"/>
        <v>110.23026434418838</v>
      </c>
      <c r="P45" s="148">
        <f t="shared" si="6"/>
        <v>53.557410944262415</v>
      </c>
    </row>
    <row r="46" spans="2:17" ht="12.75" customHeight="1">
      <c r="B46" s="57" t="s">
        <v>7</v>
      </c>
      <c r="C46" s="365" t="s">
        <v>8</v>
      </c>
      <c r="D46" s="366"/>
      <c r="E46" s="366"/>
      <c r="F46" s="366"/>
      <c r="G46" s="366"/>
      <c r="H46" s="366"/>
      <c r="I46" s="366"/>
      <c r="J46" s="366"/>
      <c r="K46" s="367"/>
      <c r="L46" s="154">
        <v>0</v>
      </c>
      <c r="M46" s="75">
        <v>92.91</v>
      </c>
      <c r="N46" s="44">
        <v>0</v>
      </c>
      <c r="O46" s="154">
        <v>0</v>
      </c>
      <c r="P46" s="76">
        <f t="shared" si="6"/>
        <v>0</v>
      </c>
      <c r="Q46" s="77"/>
    </row>
    <row r="47" spans="2:16" ht="12.75" customHeight="1">
      <c r="B47" s="57" t="s">
        <v>9</v>
      </c>
      <c r="C47" s="365" t="s">
        <v>59</v>
      </c>
      <c r="D47" s="366"/>
      <c r="E47" s="366"/>
      <c r="F47" s="366"/>
      <c r="G47" s="366"/>
      <c r="H47" s="366"/>
      <c r="I47" s="366"/>
      <c r="J47" s="366"/>
      <c r="K47" s="367"/>
      <c r="L47" s="154">
        <v>1109.16</v>
      </c>
      <c r="M47" s="75">
        <v>2189.93</v>
      </c>
      <c r="N47" s="79">
        <v>1222.63</v>
      </c>
      <c r="O47" s="155">
        <f t="shared" si="5"/>
        <v>110.23026434418838</v>
      </c>
      <c r="P47" s="76">
        <f t="shared" si="6"/>
        <v>55.82963839026819</v>
      </c>
    </row>
    <row r="48" spans="2:16" ht="12.75" customHeight="1">
      <c r="B48" s="130" t="s">
        <v>132</v>
      </c>
      <c r="C48" s="314" t="s">
        <v>66</v>
      </c>
      <c r="D48" s="315"/>
      <c r="E48" s="315"/>
      <c r="F48" s="315"/>
      <c r="G48" s="315"/>
      <c r="H48" s="315"/>
      <c r="I48" s="315"/>
      <c r="J48" s="315"/>
      <c r="K48" s="316"/>
      <c r="L48" s="152">
        <f>L49+L50+L51+L52+L53</f>
        <v>899.8900000000001</v>
      </c>
      <c r="M48" s="141">
        <f>M49+M50+M51+M52+M53</f>
        <v>2335.92</v>
      </c>
      <c r="N48" s="146">
        <f>N49+N50+N51+N52+N53</f>
        <v>1310.6100000000001</v>
      </c>
      <c r="O48" s="152">
        <f t="shared" si="5"/>
        <v>145.64113391636755</v>
      </c>
      <c r="P48" s="148">
        <f t="shared" si="6"/>
        <v>56.10680160279462</v>
      </c>
    </row>
    <row r="49" spans="2:16" ht="12.75" customHeight="1">
      <c r="B49" s="57" t="s">
        <v>10</v>
      </c>
      <c r="C49" s="365" t="s">
        <v>11</v>
      </c>
      <c r="D49" s="366"/>
      <c r="E49" s="366"/>
      <c r="F49" s="366"/>
      <c r="G49" s="366"/>
      <c r="H49" s="366"/>
      <c r="I49" s="366"/>
      <c r="J49" s="366"/>
      <c r="K49" s="367"/>
      <c r="L49" s="154">
        <v>68.69</v>
      </c>
      <c r="M49" s="75">
        <v>557.44</v>
      </c>
      <c r="N49" s="44">
        <v>86.39</v>
      </c>
      <c r="O49" s="154">
        <f t="shared" si="5"/>
        <v>125.76794293201338</v>
      </c>
      <c r="P49" s="76">
        <f t="shared" si="6"/>
        <v>15.497632032146957</v>
      </c>
    </row>
    <row r="50" spans="2:16" ht="12.75" customHeight="1">
      <c r="B50" s="57">
        <v>3222</v>
      </c>
      <c r="C50" s="365" t="s">
        <v>13</v>
      </c>
      <c r="D50" s="366"/>
      <c r="E50" s="366"/>
      <c r="F50" s="366"/>
      <c r="G50" s="366"/>
      <c r="H50" s="366"/>
      <c r="I50" s="366"/>
      <c r="J50" s="367"/>
      <c r="K50" s="58"/>
      <c r="L50" s="154">
        <v>0</v>
      </c>
      <c r="M50" s="75">
        <v>0</v>
      </c>
      <c r="N50" s="44">
        <v>0</v>
      </c>
      <c r="O50" s="154">
        <v>0</v>
      </c>
      <c r="P50" s="76">
        <v>0</v>
      </c>
    </row>
    <row r="51" spans="2:16" ht="12.75">
      <c r="B51" s="57" t="s">
        <v>14</v>
      </c>
      <c r="C51" s="365" t="s">
        <v>15</v>
      </c>
      <c r="D51" s="366"/>
      <c r="E51" s="366"/>
      <c r="F51" s="366"/>
      <c r="G51" s="366"/>
      <c r="H51" s="366"/>
      <c r="I51" s="366"/>
      <c r="J51" s="366"/>
      <c r="K51" s="367"/>
      <c r="L51" s="154">
        <v>831.2</v>
      </c>
      <c r="M51" s="75">
        <v>1592.67</v>
      </c>
      <c r="N51" s="44">
        <v>1224.22</v>
      </c>
      <c r="O51" s="154">
        <f t="shared" si="5"/>
        <v>147.28344562078922</v>
      </c>
      <c r="P51" s="76">
        <f t="shared" si="6"/>
        <v>76.86589186711622</v>
      </c>
    </row>
    <row r="52" spans="2:16" ht="12.75" customHeight="1">
      <c r="B52" s="57">
        <v>3224</v>
      </c>
      <c r="C52" s="365" t="s">
        <v>17</v>
      </c>
      <c r="D52" s="366"/>
      <c r="E52" s="366"/>
      <c r="F52" s="366"/>
      <c r="G52" s="366"/>
      <c r="H52" s="366"/>
      <c r="I52" s="366"/>
      <c r="J52" s="366"/>
      <c r="K52" s="367"/>
      <c r="L52" s="154">
        <v>0</v>
      </c>
      <c r="M52" s="75">
        <v>53.09</v>
      </c>
      <c r="N52" s="44">
        <v>0</v>
      </c>
      <c r="O52" s="154">
        <v>0</v>
      </c>
      <c r="P52" s="76">
        <f>N52/M52*100</f>
        <v>0</v>
      </c>
    </row>
    <row r="53" spans="2:16" ht="12.75" customHeight="1">
      <c r="B53" s="57">
        <v>3225</v>
      </c>
      <c r="C53" s="365" t="s">
        <v>19</v>
      </c>
      <c r="D53" s="366"/>
      <c r="E53" s="366"/>
      <c r="F53" s="366"/>
      <c r="G53" s="366"/>
      <c r="H53" s="366"/>
      <c r="I53" s="366"/>
      <c r="J53" s="367"/>
      <c r="K53" s="58"/>
      <c r="L53" s="154">
        <v>0</v>
      </c>
      <c r="M53" s="75">
        <v>132.72</v>
      </c>
      <c r="N53" s="44">
        <v>0</v>
      </c>
      <c r="O53" s="154">
        <v>0</v>
      </c>
      <c r="P53" s="76">
        <f>N53/M53*100</f>
        <v>0</v>
      </c>
    </row>
    <row r="54" spans="2:16" ht="12.75" customHeight="1">
      <c r="B54" s="130" t="s">
        <v>133</v>
      </c>
      <c r="C54" s="314" t="s">
        <v>67</v>
      </c>
      <c r="D54" s="315"/>
      <c r="E54" s="315"/>
      <c r="F54" s="315"/>
      <c r="G54" s="315"/>
      <c r="H54" s="315"/>
      <c r="I54" s="315"/>
      <c r="J54" s="315"/>
      <c r="K54" s="316"/>
      <c r="L54" s="152">
        <f>L55+L56+L57+L58+L59+L60+L61+L62+L63</f>
        <v>1558.34</v>
      </c>
      <c r="M54" s="141">
        <f>M55+M56+M57+M58+M59+M60+M61+M62+M63</f>
        <v>9688.99</v>
      </c>
      <c r="N54" s="146">
        <f>N55+N56+N57+N58+N60+N61+N62+N63</f>
        <v>1618.06</v>
      </c>
      <c r="O54" s="152">
        <f t="shared" si="5"/>
        <v>103.83228307044676</v>
      </c>
      <c r="P54" s="148">
        <f t="shared" si="6"/>
        <v>16.69998627307903</v>
      </c>
    </row>
    <row r="55" spans="2:16" ht="12.75" customHeight="1">
      <c r="B55" s="57" t="s">
        <v>20</v>
      </c>
      <c r="C55" s="365" t="s">
        <v>21</v>
      </c>
      <c r="D55" s="366"/>
      <c r="E55" s="366"/>
      <c r="F55" s="366"/>
      <c r="G55" s="366"/>
      <c r="H55" s="366"/>
      <c r="I55" s="366"/>
      <c r="J55" s="366"/>
      <c r="K55" s="367"/>
      <c r="L55" s="154">
        <v>175.73</v>
      </c>
      <c r="M55" s="75">
        <v>557.44</v>
      </c>
      <c r="N55" s="44">
        <v>184.1</v>
      </c>
      <c r="O55" s="154">
        <f t="shared" si="5"/>
        <v>104.76298867580948</v>
      </c>
      <c r="P55" s="76">
        <f t="shared" si="6"/>
        <v>33.025975889781854</v>
      </c>
    </row>
    <row r="56" spans="2:16" ht="12.75" customHeight="1">
      <c r="B56" s="57">
        <v>3232</v>
      </c>
      <c r="C56" s="365" t="s">
        <v>23</v>
      </c>
      <c r="D56" s="366"/>
      <c r="E56" s="366"/>
      <c r="F56" s="366"/>
      <c r="G56" s="366"/>
      <c r="H56" s="366"/>
      <c r="I56" s="366"/>
      <c r="J56" s="367"/>
      <c r="K56" s="58"/>
      <c r="L56" s="154">
        <v>247.53</v>
      </c>
      <c r="M56" s="75">
        <v>1194.51</v>
      </c>
      <c r="N56" s="44">
        <v>51.95</v>
      </c>
      <c r="O56" s="154">
        <f t="shared" si="5"/>
        <v>20.987355068072556</v>
      </c>
      <c r="P56" s="76">
        <f t="shared" si="6"/>
        <v>4.349063632786666</v>
      </c>
    </row>
    <row r="57" spans="2:16" ht="12.75" customHeight="1">
      <c r="B57" s="57">
        <v>3233</v>
      </c>
      <c r="C57" s="320" t="s">
        <v>25</v>
      </c>
      <c r="D57" s="321"/>
      <c r="E57" s="321"/>
      <c r="F57" s="321"/>
      <c r="G57" s="321"/>
      <c r="H57" s="321"/>
      <c r="I57" s="321"/>
      <c r="J57" s="322"/>
      <c r="K57" s="58"/>
      <c r="L57" s="154">
        <v>356.69</v>
      </c>
      <c r="M57" s="75">
        <v>398.17</v>
      </c>
      <c r="N57" s="44">
        <v>273.74</v>
      </c>
      <c r="O57" s="154">
        <f>N57/L57*100</f>
        <v>76.74451204126834</v>
      </c>
      <c r="P57" s="76">
        <f t="shared" si="6"/>
        <v>68.74952909561243</v>
      </c>
    </row>
    <row r="58" spans="2:17" ht="12.75" customHeight="1">
      <c r="B58" s="57" t="s">
        <v>26</v>
      </c>
      <c r="C58" s="365" t="s">
        <v>27</v>
      </c>
      <c r="D58" s="366"/>
      <c r="E58" s="366"/>
      <c r="F58" s="366"/>
      <c r="G58" s="366"/>
      <c r="H58" s="366"/>
      <c r="I58" s="366"/>
      <c r="J58" s="366"/>
      <c r="K58" s="367"/>
      <c r="L58" s="154">
        <v>0</v>
      </c>
      <c r="M58" s="75">
        <v>398.17</v>
      </c>
      <c r="N58" s="44">
        <v>1.88</v>
      </c>
      <c r="O58" s="154">
        <v>0</v>
      </c>
      <c r="P58" s="76">
        <f t="shared" si="6"/>
        <v>0.4721601326066755</v>
      </c>
      <c r="Q58" s="77"/>
    </row>
    <row r="59" spans="2:17" ht="12.75" customHeight="1">
      <c r="B59" s="57">
        <v>3235</v>
      </c>
      <c r="C59" s="365" t="s">
        <v>191</v>
      </c>
      <c r="D59" s="366"/>
      <c r="E59" s="366"/>
      <c r="F59" s="366"/>
      <c r="G59" s="366"/>
      <c r="H59" s="366"/>
      <c r="I59" s="366"/>
      <c r="J59" s="366"/>
      <c r="K59" s="246"/>
      <c r="L59" s="154">
        <v>0</v>
      </c>
      <c r="M59" s="75">
        <v>265.45</v>
      </c>
      <c r="N59" s="44">
        <v>0</v>
      </c>
      <c r="O59" s="154">
        <v>0</v>
      </c>
      <c r="P59" s="76">
        <f>N59/M59*100</f>
        <v>0</v>
      </c>
      <c r="Q59" s="77"/>
    </row>
    <row r="60" spans="2:16" ht="12.75" customHeight="1">
      <c r="B60" s="57" t="s">
        <v>28</v>
      </c>
      <c r="C60" s="365" t="s">
        <v>29</v>
      </c>
      <c r="D60" s="366"/>
      <c r="E60" s="366"/>
      <c r="F60" s="366"/>
      <c r="G60" s="366"/>
      <c r="H60" s="366"/>
      <c r="I60" s="366"/>
      <c r="J60" s="366"/>
      <c r="K60" s="367"/>
      <c r="L60" s="154">
        <v>0</v>
      </c>
      <c r="M60" s="75">
        <v>0</v>
      </c>
      <c r="N60" s="44">
        <v>0</v>
      </c>
      <c r="O60" s="154">
        <v>0</v>
      </c>
      <c r="P60" s="76">
        <v>0</v>
      </c>
    </row>
    <row r="61" spans="2:16" ht="12.75" customHeight="1">
      <c r="B61" s="57">
        <v>3237</v>
      </c>
      <c r="C61" s="365" t="s">
        <v>31</v>
      </c>
      <c r="D61" s="366"/>
      <c r="E61" s="366"/>
      <c r="F61" s="366"/>
      <c r="G61" s="366"/>
      <c r="H61" s="366"/>
      <c r="I61" s="366"/>
      <c r="J61" s="366"/>
      <c r="K61" s="367"/>
      <c r="L61" s="154">
        <v>81.93</v>
      </c>
      <c r="M61" s="75">
        <v>929.06</v>
      </c>
      <c r="N61" s="44">
        <v>92.21</v>
      </c>
      <c r="O61" s="154">
        <f aca="true" t="shared" si="7" ref="O61:O68">N61/L61*100</f>
        <v>112.54729647259853</v>
      </c>
      <c r="P61" s="76">
        <f t="shared" si="6"/>
        <v>9.925085570361441</v>
      </c>
    </row>
    <row r="62" spans="2:16" ht="12.75" customHeight="1">
      <c r="B62" s="57" t="s">
        <v>32</v>
      </c>
      <c r="C62" s="365" t="s">
        <v>33</v>
      </c>
      <c r="D62" s="366"/>
      <c r="E62" s="366"/>
      <c r="F62" s="366"/>
      <c r="G62" s="366"/>
      <c r="H62" s="366"/>
      <c r="I62" s="366"/>
      <c r="J62" s="366"/>
      <c r="K62" s="367"/>
      <c r="L62" s="154">
        <v>567.39</v>
      </c>
      <c r="M62" s="75">
        <v>1592.67</v>
      </c>
      <c r="N62" s="44">
        <v>817.93</v>
      </c>
      <c r="O62" s="154">
        <f t="shared" si="7"/>
        <v>144.15657660515694</v>
      </c>
      <c r="P62" s="76">
        <f t="shared" si="6"/>
        <v>51.355899213270796</v>
      </c>
    </row>
    <row r="63" spans="2:16" ht="12.75" customHeight="1">
      <c r="B63" s="57" t="s">
        <v>34</v>
      </c>
      <c r="C63" s="365" t="s">
        <v>35</v>
      </c>
      <c r="D63" s="366"/>
      <c r="E63" s="366"/>
      <c r="F63" s="366"/>
      <c r="G63" s="366"/>
      <c r="H63" s="366"/>
      <c r="I63" s="366"/>
      <c r="J63" s="366"/>
      <c r="K63" s="367"/>
      <c r="L63" s="154">
        <v>129.07</v>
      </c>
      <c r="M63" s="75">
        <v>4353.52</v>
      </c>
      <c r="N63" s="44">
        <v>196.25</v>
      </c>
      <c r="O63" s="154">
        <f t="shared" si="7"/>
        <v>152.04927558689084</v>
      </c>
      <c r="P63" s="76">
        <f t="shared" si="6"/>
        <v>4.507846524191918</v>
      </c>
    </row>
    <row r="64" spans="2:16" ht="12.75" customHeight="1">
      <c r="B64" s="250">
        <v>324</v>
      </c>
      <c r="C64" s="368" t="s">
        <v>52</v>
      </c>
      <c r="D64" s="369"/>
      <c r="E64" s="369"/>
      <c r="F64" s="369"/>
      <c r="G64" s="369"/>
      <c r="H64" s="369"/>
      <c r="I64" s="369"/>
      <c r="J64" s="369"/>
      <c r="K64" s="246"/>
      <c r="L64" s="154">
        <v>0</v>
      </c>
      <c r="M64" s="254">
        <f>M65</f>
        <v>464.53</v>
      </c>
      <c r="N64" s="40">
        <v>0</v>
      </c>
      <c r="O64" s="154">
        <v>0</v>
      </c>
      <c r="P64" s="76">
        <f t="shared" si="6"/>
        <v>0</v>
      </c>
    </row>
    <row r="65" spans="2:16" ht="12.75" customHeight="1">
      <c r="B65" s="57">
        <v>3241</v>
      </c>
      <c r="C65" s="370" t="s">
        <v>52</v>
      </c>
      <c r="D65" s="371"/>
      <c r="E65" s="371"/>
      <c r="F65" s="371"/>
      <c r="G65" s="371"/>
      <c r="H65" s="371"/>
      <c r="I65" s="371"/>
      <c r="J65" s="371"/>
      <c r="K65" s="246"/>
      <c r="L65" s="154">
        <v>0</v>
      </c>
      <c r="M65" s="75">
        <v>464.53</v>
      </c>
      <c r="N65" s="44">
        <v>0</v>
      </c>
      <c r="O65" s="154">
        <v>0</v>
      </c>
      <c r="P65" s="76">
        <f>N65/M65*100</f>
        <v>0</v>
      </c>
    </row>
    <row r="66" spans="2:16" ht="12.75" customHeight="1">
      <c r="B66" s="130" t="s">
        <v>134</v>
      </c>
      <c r="C66" s="314" t="s">
        <v>46</v>
      </c>
      <c r="D66" s="315"/>
      <c r="E66" s="315"/>
      <c r="F66" s="315"/>
      <c r="G66" s="315"/>
      <c r="H66" s="315"/>
      <c r="I66" s="315"/>
      <c r="J66" s="315"/>
      <c r="K66" s="316"/>
      <c r="L66" s="152">
        <f>L67+L68+L69+L70+L71</f>
        <v>225.02</v>
      </c>
      <c r="M66" s="141">
        <f>M67+M68+M69+M70+M71</f>
        <v>1353.7800000000002</v>
      </c>
      <c r="N66" s="146">
        <f>N67+N68+N69+N70+N71</f>
        <v>142.69</v>
      </c>
      <c r="O66" s="152">
        <f t="shared" si="7"/>
        <v>63.41214114300951</v>
      </c>
      <c r="P66" s="148">
        <f t="shared" si="6"/>
        <v>10.540117301186307</v>
      </c>
    </row>
    <row r="67" spans="2:16" ht="12.75" customHeight="1">
      <c r="B67" s="57" t="s">
        <v>37</v>
      </c>
      <c r="C67" s="365" t="s">
        <v>38</v>
      </c>
      <c r="D67" s="366"/>
      <c r="E67" s="366"/>
      <c r="F67" s="366"/>
      <c r="G67" s="366"/>
      <c r="H67" s="366"/>
      <c r="I67" s="366"/>
      <c r="J67" s="366"/>
      <c r="K67" s="367"/>
      <c r="L67" s="154">
        <v>113.44</v>
      </c>
      <c r="M67" s="75">
        <v>199.08</v>
      </c>
      <c r="N67" s="44">
        <v>113.45</v>
      </c>
      <c r="O67" s="154">
        <f t="shared" si="7"/>
        <v>100.00881523272216</v>
      </c>
      <c r="P67" s="76">
        <f t="shared" si="6"/>
        <v>56.98714084790034</v>
      </c>
    </row>
    <row r="68" spans="2:16" ht="12.75" customHeight="1">
      <c r="B68" s="57" t="s">
        <v>39</v>
      </c>
      <c r="C68" s="365" t="s">
        <v>40</v>
      </c>
      <c r="D68" s="366"/>
      <c r="E68" s="366"/>
      <c r="F68" s="366"/>
      <c r="G68" s="366"/>
      <c r="H68" s="366"/>
      <c r="I68" s="366"/>
      <c r="J68" s="366"/>
      <c r="K68" s="367"/>
      <c r="L68" s="154">
        <v>19.4</v>
      </c>
      <c r="M68" s="75">
        <v>132.72</v>
      </c>
      <c r="N68" s="44">
        <v>0</v>
      </c>
      <c r="O68" s="154">
        <f t="shared" si="7"/>
        <v>0</v>
      </c>
      <c r="P68" s="76">
        <f t="shared" si="6"/>
        <v>0</v>
      </c>
    </row>
    <row r="69" spans="2:16" ht="12.75">
      <c r="B69" s="57" t="s">
        <v>41</v>
      </c>
      <c r="C69" s="365" t="s">
        <v>42</v>
      </c>
      <c r="D69" s="366"/>
      <c r="E69" s="366"/>
      <c r="F69" s="366"/>
      <c r="G69" s="366"/>
      <c r="H69" s="366"/>
      <c r="I69" s="366"/>
      <c r="J69" s="366"/>
      <c r="K69" s="367"/>
      <c r="L69" s="154">
        <v>0</v>
      </c>
      <c r="M69" s="75">
        <v>92.91</v>
      </c>
      <c r="N69" s="44">
        <v>0</v>
      </c>
      <c r="O69" s="154">
        <v>0</v>
      </c>
      <c r="P69" s="76">
        <f t="shared" si="6"/>
        <v>0</v>
      </c>
    </row>
    <row r="70" spans="2:17" ht="12.75" customHeight="1">
      <c r="B70" s="57" t="s">
        <v>43</v>
      </c>
      <c r="C70" s="365" t="s">
        <v>44</v>
      </c>
      <c r="D70" s="366"/>
      <c r="E70" s="366"/>
      <c r="F70" s="366"/>
      <c r="G70" s="366"/>
      <c r="H70" s="366"/>
      <c r="I70" s="366"/>
      <c r="J70" s="366"/>
      <c r="K70" s="367"/>
      <c r="L70" s="154">
        <v>0</v>
      </c>
      <c r="M70" s="75">
        <v>265.45</v>
      </c>
      <c r="N70" s="44">
        <v>0</v>
      </c>
      <c r="O70" s="154">
        <v>0</v>
      </c>
      <c r="P70" s="76">
        <f t="shared" si="6"/>
        <v>0</v>
      </c>
      <c r="Q70" s="77"/>
    </row>
    <row r="71" spans="2:16" ht="12.75" customHeight="1">
      <c r="B71" s="57" t="s">
        <v>45</v>
      </c>
      <c r="C71" s="365" t="s">
        <v>46</v>
      </c>
      <c r="D71" s="366"/>
      <c r="E71" s="366"/>
      <c r="F71" s="366"/>
      <c r="G71" s="366"/>
      <c r="H71" s="366"/>
      <c r="I71" s="366"/>
      <c r="J71" s="366"/>
      <c r="K71" s="367"/>
      <c r="L71" s="154">
        <v>92.18</v>
      </c>
      <c r="M71" s="75">
        <v>663.62</v>
      </c>
      <c r="N71" s="44">
        <v>29.24</v>
      </c>
      <c r="O71" s="154">
        <f>N71/L71*100</f>
        <v>31.720546756346273</v>
      </c>
      <c r="P71" s="76">
        <f>N71/M71*100</f>
        <v>4.406136041710617</v>
      </c>
    </row>
    <row r="72" spans="2:16" ht="12.75" customHeight="1">
      <c r="B72" s="117">
        <v>4</v>
      </c>
      <c r="C72" s="362" t="s">
        <v>72</v>
      </c>
      <c r="D72" s="363"/>
      <c r="E72" s="363"/>
      <c r="F72" s="363"/>
      <c r="G72" s="363"/>
      <c r="H72" s="363"/>
      <c r="I72" s="363"/>
      <c r="J72" s="363"/>
      <c r="K72" s="364"/>
      <c r="L72" s="159">
        <f>L73</f>
        <v>0</v>
      </c>
      <c r="M72" s="118">
        <f>M73</f>
        <v>0</v>
      </c>
      <c r="N72" s="120">
        <f>N73</f>
        <v>0</v>
      </c>
      <c r="O72" s="159">
        <v>0</v>
      </c>
      <c r="P72" s="121">
        <v>0</v>
      </c>
    </row>
    <row r="73" spans="2:16" ht="12.75" customHeight="1">
      <c r="B73" s="122">
        <v>42</v>
      </c>
      <c r="C73" s="329" t="s">
        <v>135</v>
      </c>
      <c r="D73" s="330"/>
      <c r="E73" s="330"/>
      <c r="F73" s="330"/>
      <c r="G73" s="330"/>
      <c r="H73" s="330"/>
      <c r="I73" s="330"/>
      <c r="J73" s="330"/>
      <c r="K73" s="331"/>
      <c r="L73" s="153">
        <f>L74+L77</f>
        <v>0</v>
      </c>
      <c r="M73" s="123">
        <f>M74+M77</f>
        <v>0</v>
      </c>
      <c r="N73" s="124">
        <f>N74+N77</f>
        <v>0</v>
      </c>
      <c r="O73" s="153">
        <v>0</v>
      </c>
      <c r="P73" s="125">
        <v>0</v>
      </c>
    </row>
    <row r="74" spans="2:23" ht="12.75" customHeight="1">
      <c r="B74" s="130">
        <v>422</v>
      </c>
      <c r="C74" s="314" t="s">
        <v>74</v>
      </c>
      <c r="D74" s="315"/>
      <c r="E74" s="315"/>
      <c r="F74" s="315"/>
      <c r="G74" s="315"/>
      <c r="H74" s="315"/>
      <c r="I74" s="315"/>
      <c r="J74" s="315"/>
      <c r="K74" s="316"/>
      <c r="L74" s="152">
        <f>L75+L76</f>
        <v>0</v>
      </c>
      <c r="M74" s="141">
        <v>0</v>
      </c>
      <c r="N74" s="146">
        <f>N75+N76</f>
        <v>0</v>
      </c>
      <c r="O74" s="152">
        <v>0</v>
      </c>
      <c r="P74" s="148">
        <v>0</v>
      </c>
      <c r="W74" s="46"/>
    </row>
    <row r="75" spans="2:23" ht="12.75" customHeight="1">
      <c r="B75" s="90">
        <v>4221</v>
      </c>
      <c r="C75" s="317" t="s">
        <v>60</v>
      </c>
      <c r="D75" s="318"/>
      <c r="E75" s="318"/>
      <c r="F75" s="318"/>
      <c r="G75" s="318"/>
      <c r="H75" s="318"/>
      <c r="I75" s="318"/>
      <c r="J75" s="319"/>
      <c r="K75" s="91"/>
      <c r="L75" s="156">
        <v>0</v>
      </c>
      <c r="M75" s="92">
        <v>0</v>
      </c>
      <c r="N75" s="93">
        <v>0</v>
      </c>
      <c r="O75" s="156">
        <v>0</v>
      </c>
      <c r="P75" s="103">
        <v>0</v>
      </c>
      <c r="W75" s="46"/>
    </row>
    <row r="76" spans="2:16" ht="12.75" customHeight="1">
      <c r="B76" s="57" t="s">
        <v>54</v>
      </c>
      <c r="C76" s="365" t="s">
        <v>55</v>
      </c>
      <c r="D76" s="366"/>
      <c r="E76" s="366"/>
      <c r="F76" s="366"/>
      <c r="G76" s="366"/>
      <c r="H76" s="366"/>
      <c r="I76" s="366"/>
      <c r="J76" s="366"/>
      <c r="K76" s="367"/>
      <c r="L76" s="154">
        <v>0</v>
      </c>
      <c r="M76" s="75">
        <v>0</v>
      </c>
      <c r="N76" s="44">
        <v>0</v>
      </c>
      <c r="O76" s="154">
        <v>0</v>
      </c>
      <c r="P76" s="103">
        <v>0</v>
      </c>
    </row>
    <row r="77" spans="2:16" ht="12.75">
      <c r="B77" s="130">
        <v>424</v>
      </c>
      <c r="C77" s="314" t="s">
        <v>136</v>
      </c>
      <c r="D77" s="315"/>
      <c r="E77" s="315"/>
      <c r="F77" s="315"/>
      <c r="G77" s="315"/>
      <c r="H77" s="315"/>
      <c r="I77" s="315"/>
      <c r="J77" s="316"/>
      <c r="K77" s="149"/>
      <c r="L77" s="152">
        <v>0</v>
      </c>
      <c r="M77" s="141">
        <f>M78</f>
        <v>0</v>
      </c>
      <c r="N77" s="146">
        <f>N78</f>
        <v>0</v>
      </c>
      <c r="O77" s="152">
        <v>0</v>
      </c>
      <c r="P77" s="148">
        <v>0</v>
      </c>
    </row>
    <row r="78" spans="2:16" ht="12.75">
      <c r="B78" s="57" t="s">
        <v>56</v>
      </c>
      <c r="C78" s="365" t="s">
        <v>57</v>
      </c>
      <c r="D78" s="366"/>
      <c r="E78" s="366"/>
      <c r="F78" s="366"/>
      <c r="G78" s="366"/>
      <c r="H78" s="366"/>
      <c r="I78" s="366"/>
      <c r="J78" s="366"/>
      <c r="K78" s="367"/>
      <c r="L78" s="154">
        <v>0</v>
      </c>
      <c r="M78" s="78">
        <v>0</v>
      </c>
      <c r="N78" s="44">
        <v>0</v>
      </c>
      <c r="O78" s="154">
        <v>0</v>
      </c>
      <c r="P78" s="76">
        <v>0</v>
      </c>
    </row>
    <row r="79" spans="2:16" ht="12.75">
      <c r="B79" s="250">
        <v>426</v>
      </c>
      <c r="C79" s="368" t="s">
        <v>193</v>
      </c>
      <c r="D79" s="369"/>
      <c r="E79" s="369"/>
      <c r="F79" s="369"/>
      <c r="G79" s="369"/>
      <c r="H79" s="369"/>
      <c r="I79" s="369"/>
      <c r="J79" s="369"/>
      <c r="K79" s="246"/>
      <c r="L79" s="251">
        <v>0</v>
      </c>
      <c r="M79" s="252">
        <v>0</v>
      </c>
      <c r="N79" s="40">
        <v>0</v>
      </c>
      <c r="O79" s="251">
        <v>0</v>
      </c>
      <c r="P79" s="253">
        <v>0</v>
      </c>
    </row>
    <row r="80" spans="2:16" ht="12.75">
      <c r="B80" s="57">
        <v>4262</v>
      </c>
      <c r="C80" s="365" t="s">
        <v>192</v>
      </c>
      <c r="D80" s="366"/>
      <c r="E80" s="366"/>
      <c r="F80" s="366"/>
      <c r="G80" s="366"/>
      <c r="H80" s="366"/>
      <c r="I80" s="366"/>
      <c r="J80" s="366"/>
      <c r="K80" s="367"/>
      <c r="L80" s="154">
        <v>0</v>
      </c>
      <c r="M80" s="78">
        <v>0</v>
      </c>
      <c r="N80" s="44">
        <v>0</v>
      </c>
      <c r="O80" s="154">
        <v>0</v>
      </c>
      <c r="P80" s="76">
        <v>0</v>
      </c>
    </row>
    <row r="81" spans="2:16" ht="12.75" customHeight="1">
      <c r="B81" s="46"/>
      <c r="P81" s="82"/>
    </row>
    <row r="82" ht="12.75" customHeight="1"/>
    <row r="83" ht="12.75" customHeight="1"/>
    <row r="84" ht="12.75" customHeight="1">
      <c r="M84" s="46"/>
    </row>
    <row r="85" ht="12.75" customHeight="1">
      <c r="M85" s="46"/>
    </row>
    <row r="86" ht="12.75" customHeight="1"/>
    <row r="87" ht="12.75" customHeight="1">
      <c r="M87" s="46"/>
    </row>
    <row r="88" ht="12.75" customHeight="1"/>
    <row r="89" spans="13:16" ht="12.75" customHeight="1">
      <c r="M89" s="46"/>
      <c r="N89" s="46"/>
      <c r="O89" s="46"/>
      <c r="P89" s="46"/>
    </row>
    <row r="90" spans="13:16" ht="12.75" customHeight="1">
      <c r="M90" s="46"/>
      <c r="N90" s="46"/>
      <c r="O90" s="46"/>
      <c r="P90" s="46"/>
    </row>
    <row r="91" spans="13:16" ht="12.75" customHeight="1">
      <c r="M91" s="46"/>
      <c r="N91" s="46"/>
      <c r="O91" s="46"/>
      <c r="P91" s="46"/>
    </row>
    <row r="92" spans="13:16" ht="12.75" customHeight="1">
      <c r="M92" s="46"/>
      <c r="N92" s="46"/>
      <c r="O92" s="46"/>
      <c r="P92" s="46"/>
    </row>
    <row r="93" spans="13:16" ht="12.75" customHeight="1">
      <c r="M93" s="46"/>
      <c r="N93" s="46"/>
      <c r="O93" s="46"/>
      <c r="P93" s="46"/>
    </row>
    <row r="94" spans="13:16" ht="12.75" customHeight="1">
      <c r="M94" s="46"/>
      <c r="N94" s="46"/>
      <c r="O94" s="46"/>
      <c r="P94" s="46"/>
    </row>
    <row r="95" spans="13:16" ht="12.75" customHeight="1">
      <c r="M95" s="46"/>
      <c r="N95" s="46"/>
      <c r="O95" s="46"/>
      <c r="P95" s="46"/>
    </row>
  </sheetData>
  <sheetProtection/>
  <mergeCells count="75">
    <mergeCell ref="C53:J53"/>
    <mergeCell ref="C52:K52"/>
    <mergeCell ref="C43:J43"/>
    <mergeCell ref="C74:K74"/>
    <mergeCell ref="C75:J75"/>
    <mergeCell ref="C71:K71"/>
    <mergeCell ref="C63:K63"/>
    <mergeCell ref="C66:K66"/>
    <mergeCell ref="C67:K67"/>
    <mergeCell ref="C68:K68"/>
    <mergeCell ref="C76:K76"/>
    <mergeCell ref="C77:J77"/>
    <mergeCell ref="C80:K80"/>
    <mergeCell ref="C72:K72"/>
    <mergeCell ref="C73:K73"/>
    <mergeCell ref="C78:K78"/>
    <mergeCell ref="C79:J79"/>
    <mergeCell ref="C69:K69"/>
    <mergeCell ref="C70:K70"/>
    <mergeCell ref="C64:J64"/>
    <mergeCell ref="C65:J65"/>
    <mergeCell ref="C54:K54"/>
    <mergeCell ref="C55:K55"/>
    <mergeCell ref="C58:K58"/>
    <mergeCell ref="C60:K60"/>
    <mergeCell ref="C61:K61"/>
    <mergeCell ref="C62:K62"/>
    <mergeCell ref="C56:J56"/>
    <mergeCell ref="C59:J59"/>
    <mergeCell ref="C49:K49"/>
    <mergeCell ref="C50:J50"/>
    <mergeCell ref="C51:K51"/>
    <mergeCell ref="C44:K44"/>
    <mergeCell ref="C45:K45"/>
    <mergeCell ref="C46:K46"/>
    <mergeCell ref="C47:K47"/>
    <mergeCell ref="C48:K48"/>
    <mergeCell ref="C37:K37"/>
    <mergeCell ref="C38:K38"/>
    <mergeCell ref="C39:J39"/>
    <mergeCell ref="C40:J40"/>
    <mergeCell ref="C41:K41"/>
    <mergeCell ref="C42:K42"/>
    <mergeCell ref="C32:J32"/>
    <mergeCell ref="C33:J33"/>
    <mergeCell ref="C28:J28"/>
    <mergeCell ref="C34:J34"/>
    <mergeCell ref="C35:K35"/>
    <mergeCell ref="C36:K36"/>
    <mergeCell ref="C14:K14"/>
    <mergeCell ref="C13:K13"/>
    <mergeCell ref="C16:J16"/>
    <mergeCell ref="C17:J17"/>
    <mergeCell ref="C18:K18"/>
    <mergeCell ref="C19:K19"/>
    <mergeCell ref="C20:J20"/>
    <mergeCell ref="C2:N2"/>
    <mergeCell ref="C3:N3"/>
    <mergeCell ref="E5:M5"/>
    <mergeCell ref="C7:J7"/>
    <mergeCell ref="C8:J8"/>
    <mergeCell ref="C9:J9"/>
    <mergeCell ref="C10:K10"/>
    <mergeCell ref="C11:K11"/>
    <mergeCell ref="C12:K12"/>
    <mergeCell ref="C27:J27"/>
    <mergeCell ref="C25:J25"/>
    <mergeCell ref="C15:J15"/>
    <mergeCell ref="C57:J57"/>
    <mergeCell ref="C21:K21"/>
    <mergeCell ref="C23:K23"/>
    <mergeCell ref="C24:K24"/>
    <mergeCell ref="C29:J29"/>
    <mergeCell ref="C22:J22"/>
    <mergeCell ref="C26:K26"/>
  </mergeCells>
  <printOptions/>
  <pageMargins left="0.3937007874015748" right="0.1968503937007874" top="0.3937007874015748" bottom="0.3937007874015748" header="0.3937007874015748" footer="0.1968503937007874"/>
  <pageSetup fitToHeight="0" fitToWidth="1" horizontalDpi="600" verticalDpi="600" orientation="portrait" paperSize="9" scale="90" r:id="rId1"/>
  <headerFooter differentFirst="1" alignWithMargins="0">
    <oddFooter>&amp;C&amp;8 4</oddFooter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G44"/>
  <sheetViews>
    <sheetView view="pageLayout" zoomScale="190" zoomScalePageLayoutView="190" workbookViewId="0" topLeftCell="A3">
      <selection activeCell="A25" sqref="A25"/>
    </sheetView>
  </sheetViews>
  <sheetFormatPr defaultColWidth="9.140625" defaultRowHeight="12.75"/>
  <cols>
    <col min="1" max="1" width="7.421875" style="0" customWidth="1"/>
    <col min="2" max="2" width="24.8515625" style="0" customWidth="1"/>
    <col min="3" max="3" width="13.28125" style="0" customWidth="1"/>
    <col min="4" max="4" width="13.7109375" style="0" customWidth="1"/>
    <col min="5" max="5" width="13.8515625" style="0" customWidth="1"/>
    <col min="6" max="6" width="10.57421875" style="0" customWidth="1"/>
  </cols>
  <sheetData>
    <row r="2" spans="2:6" ht="12.75">
      <c r="B2" s="335" t="s">
        <v>92</v>
      </c>
      <c r="C2" s="335"/>
      <c r="D2" s="335"/>
      <c r="E2" s="335"/>
      <c r="F2" s="34"/>
    </row>
    <row r="3" spans="2:6" ht="12.75">
      <c r="B3" s="335" t="s">
        <v>146</v>
      </c>
      <c r="C3" s="335"/>
      <c r="D3" s="335"/>
      <c r="E3" s="335"/>
      <c r="F3" s="34"/>
    </row>
    <row r="4" spans="2:6" ht="12.75">
      <c r="B4" s="42"/>
      <c r="C4" s="42"/>
      <c r="D4" s="42"/>
      <c r="E4" s="42"/>
      <c r="F4" s="42"/>
    </row>
    <row r="5" spans="2:6" ht="12.75">
      <c r="B5" s="336" t="s">
        <v>96</v>
      </c>
      <c r="C5" s="336"/>
      <c r="D5" s="336"/>
      <c r="E5" s="336"/>
      <c r="F5" s="150"/>
    </row>
    <row r="6" spans="1:7" ht="33.75">
      <c r="A6" s="86" t="s">
        <v>97</v>
      </c>
      <c r="B6" s="86" t="s">
        <v>98</v>
      </c>
      <c r="C6" s="86" t="s">
        <v>151</v>
      </c>
      <c r="D6" s="86" t="s">
        <v>148</v>
      </c>
      <c r="E6" s="87" t="s">
        <v>152</v>
      </c>
      <c r="F6" s="87" t="s">
        <v>159</v>
      </c>
      <c r="G6" s="87" t="s">
        <v>69</v>
      </c>
    </row>
    <row r="7" spans="1:7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 ht="12.75">
      <c r="A8" s="43" t="s">
        <v>171</v>
      </c>
      <c r="B8" s="43" t="s">
        <v>172</v>
      </c>
      <c r="C8" s="44">
        <v>23146.34</v>
      </c>
      <c r="D8" s="44">
        <v>54607.36</v>
      </c>
      <c r="E8" s="44">
        <v>25363.93</v>
      </c>
      <c r="F8" s="44">
        <f>E8/C8*100</f>
        <v>109.58073717054187</v>
      </c>
      <c r="G8" s="44">
        <f>E8/D8*100</f>
        <v>46.44782315057897</v>
      </c>
    </row>
    <row r="9" spans="1:7" ht="12.75">
      <c r="A9" s="43" t="s">
        <v>100</v>
      </c>
      <c r="B9" s="43" t="s">
        <v>101</v>
      </c>
      <c r="C9" s="44">
        <v>581.99</v>
      </c>
      <c r="D9" s="44">
        <v>1990.84</v>
      </c>
      <c r="E9" s="44">
        <v>1240.81</v>
      </c>
      <c r="F9" s="44">
        <v>213</v>
      </c>
      <c r="G9" s="44">
        <v>62</v>
      </c>
    </row>
    <row r="10" spans="1:7" ht="12.75">
      <c r="A10" s="43" t="s">
        <v>102</v>
      </c>
      <c r="B10" s="43" t="s">
        <v>103</v>
      </c>
      <c r="C10" s="44">
        <v>7960.16</v>
      </c>
      <c r="D10" s="44">
        <v>1327.23</v>
      </c>
      <c r="E10" s="44">
        <v>0</v>
      </c>
      <c r="F10" s="44">
        <v>0</v>
      </c>
      <c r="G10" s="44">
        <v>0</v>
      </c>
    </row>
    <row r="11" spans="1:7" ht="12.75">
      <c r="A11" s="43" t="s">
        <v>104</v>
      </c>
      <c r="B11" s="43" t="s">
        <v>105</v>
      </c>
      <c r="C11" s="44">
        <v>0</v>
      </c>
      <c r="D11" s="44">
        <v>1831.79</v>
      </c>
      <c r="E11" s="44">
        <v>0</v>
      </c>
      <c r="F11" s="44">
        <v>0</v>
      </c>
      <c r="G11" s="44">
        <f>E11/D11*100</f>
        <v>0</v>
      </c>
    </row>
    <row r="12" spans="1:7" ht="12.75">
      <c r="A12" s="43" t="s">
        <v>144</v>
      </c>
      <c r="B12" s="43" t="s">
        <v>176</v>
      </c>
      <c r="C12" s="44">
        <v>0</v>
      </c>
      <c r="D12" s="44">
        <v>0</v>
      </c>
      <c r="E12" s="44">
        <v>0</v>
      </c>
      <c r="F12" s="44">
        <v>0</v>
      </c>
      <c r="G12" s="44">
        <v>0</v>
      </c>
    </row>
    <row r="13" spans="1:7" ht="12.75">
      <c r="A13" s="43"/>
      <c r="B13" s="43"/>
      <c r="C13" s="44"/>
      <c r="D13" s="44"/>
      <c r="E13" s="44"/>
      <c r="F13" s="44"/>
      <c r="G13" s="44"/>
    </row>
    <row r="14" spans="1:7" ht="12.75">
      <c r="A14" s="43"/>
      <c r="B14" s="43"/>
      <c r="C14" s="44"/>
      <c r="D14" s="44"/>
      <c r="E14" s="44"/>
      <c r="F14" s="44"/>
      <c r="G14" s="44"/>
    </row>
    <row r="15" spans="1:7" ht="12.75">
      <c r="A15" s="43"/>
      <c r="B15" s="43"/>
      <c r="C15" s="44"/>
      <c r="D15" s="44"/>
      <c r="E15" s="44"/>
      <c r="F15" s="44"/>
      <c r="G15" s="44"/>
    </row>
    <row r="16" spans="1:7" ht="12.75">
      <c r="A16" s="43"/>
      <c r="B16" s="43"/>
      <c r="C16" s="44"/>
      <c r="D16" s="44"/>
      <c r="E16" s="44"/>
      <c r="F16" s="44"/>
      <c r="G16" s="44"/>
    </row>
    <row r="17" spans="1:7" ht="12.75">
      <c r="A17" s="243"/>
      <c r="B17" s="43"/>
      <c r="C17" s="44"/>
      <c r="D17" s="44"/>
      <c r="E17" s="44"/>
      <c r="F17" s="44"/>
      <c r="G17" s="44"/>
    </row>
    <row r="18" spans="1:7" ht="12.75">
      <c r="A18" s="43"/>
      <c r="B18" s="43"/>
      <c r="C18" s="44"/>
      <c r="D18" s="44"/>
      <c r="E18" s="44"/>
      <c r="F18" s="44"/>
      <c r="G18" s="44"/>
    </row>
    <row r="19" spans="1:7" ht="12.75">
      <c r="A19" s="43"/>
      <c r="B19" s="43"/>
      <c r="C19" s="44"/>
      <c r="D19" s="44"/>
      <c r="E19" s="44"/>
      <c r="F19" s="44"/>
      <c r="G19" s="44"/>
    </row>
    <row r="20" spans="1:7" ht="12.75">
      <c r="A20" s="43"/>
      <c r="B20" s="43"/>
      <c r="C20" s="44"/>
      <c r="D20" s="44"/>
      <c r="E20" s="44"/>
      <c r="F20" s="44"/>
      <c r="G20" s="44"/>
    </row>
    <row r="21" spans="1:7" ht="12.75">
      <c r="A21" s="43"/>
      <c r="B21" s="43"/>
      <c r="C21" s="44"/>
      <c r="D21" s="44"/>
      <c r="E21" s="44"/>
      <c r="F21" s="44"/>
      <c r="G21" s="44"/>
    </row>
    <row r="22" spans="1:7" ht="12.75">
      <c r="A22" s="43"/>
      <c r="B22" s="43"/>
      <c r="C22" s="44"/>
      <c r="D22" s="44"/>
      <c r="E22" s="44"/>
      <c r="F22" s="44"/>
      <c r="G22" s="44"/>
    </row>
    <row r="23" spans="1:7" ht="12.75">
      <c r="A23" s="39"/>
      <c r="B23" s="39" t="s">
        <v>106</v>
      </c>
      <c r="C23" s="40">
        <f>SUM(C8:C22)</f>
        <v>31688.49</v>
      </c>
      <c r="D23" s="40">
        <f>SUM(D8:D22)</f>
        <v>59757.22</v>
      </c>
      <c r="E23" s="40">
        <f>SUM(E8:E22)</f>
        <v>26604.74</v>
      </c>
      <c r="F23" s="40">
        <f>E23/C23*100</f>
        <v>83.9571087167612</v>
      </c>
      <c r="G23" s="40">
        <f>E23/D23*100</f>
        <v>44.521381684087714</v>
      </c>
    </row>
    <row r="24" spans="1:6" ht="12.75">
      <c r="A24" s="45"/>
      <c r="B24" s="45"/>
      <c r="C24" s="45"/>
      <c r="D24" s="45"/>
      <c r="E24" s="45"/>
      <c r="F24" s="45"/>
    </row>
    <row r="26" spans="2:6" ht="12.75">
      <c r="B26" s="336" t="s">
        <v>107</v>
      </c>
      <c r="C26" s="336"/>
      <c r="D26" s="336"/>
      <c r="E26" s="336"/>
      <c r="F26" s="150"/>
    </row>
    <row r="27" spans="1:7" ht="33.75">
      <c r="A27" s="86" t="s">
        <v>97</v>
      </c>
      <c r="B27" s="86" t="s">
        <v>98</v>
      </c>
      <c r="C27" s="86" t="s">
        <v>151</v>
      </c>
      <c r="D27" s="86" t="s">
        <v>148</v>
      </c>
      <c r="E27" s="87" t="s">
        <v>152</v>
      </c>
      <c r="F27" s="87" t="s">
        <v>159</v>
      </c>
      <c r="G27" s="87" t="s">
        <v>69</v>
      </c>
    </row>
    <row r="28" spans="1:7" ht="12.75">
      <c r="A28" s="35">
        <v>1</v>
      </c>
      <c r="B28" s="35">
        <v>2</v>
      </c>
      <c r="C28" s="35">
        <v>3</v>
      </c>
      <c r="D28" s="35">
        <v>4</v>
      </c>
      <c r="E28" s="35">
        <v>5</v>
      </c>
      <c r="F28" s="35">
        <v>6</v>
      </c>
      <c r="G28" s="35">
        <v>7</v>
      </c>
    </row>
    <row r="29" spans="1:7" ht="12.75">
      <c r="A29" s="43" t="s">
        <v>171</v>
      </c>
      <c r="B29" s="43" t="s">
        <v>172</v>
      </c>
      <c r="C29" s="44">
        <v>24683.95</v>
      </c>
      <c r="D29" s="44">
        <v>54607.36</v>
      </c>
      <c r="E29" s="44">
        <v>25260.98</v>
      </c>
      <c r="F29" s="44">
        <f>E29/C29*100</f>
        <v>102.3376728602999</v>
      </c>
      <c r="G29" s="44">
        <f>E29/D29*100</f>
        <v>46.25929545028362</v>
      </c>
    </row>
    <row r="30" spans="1:7" ht="12.75">
      <c r="A30" s="43" t="s">
        <v>100</v>
      </c>
      <c r="B30" s="43" t="s">
        <v>101</v>
      </c>
      <c r="C30" s="44">
        <v>103.17</v>
      </c>
      <c r="D30" s="44">
        <v>1990.84</v>
      </c>
      <c r="E30" s="44">
        <v>450.43</v>
      </c>
      <c r="F30" s="44">
        <v>437</v>
      </c>
      <c r="G30" s="44">
        <v>23</v>
      </c>
    </row>
    <row r="31" spans="1:7" ht="12.75">
      <c r="A31" s="43" t="s">
        <v>102</v>
      </c>
      <c r="B31" s="43" t="s">
        <v>103</v>
      </c>
      <c r="C31" s="44">
        <v>0</v>
      </c>
      <c r="D31" s="44">
        <v>1327.23</v>
      </c>
      <c r="E31" s="44">
        <v>0</v>
      </c>
      <c r="F31" s="44">
        <v>0</v>
      </c>
      <c r="G31" s="44">
        <v>0</v>
      </c>
    </row>
    <row r="32" spans="1:7" ht="12.75">
      <c r="A32" s="43" t="s">
        <v>104</v>
      </c>
      <c r="B32" s="43" t="s">
        <v>105</v>
      </c>
      <c r="C32" s="44">
        <v>0</v>
      </c>
      <c r="D32" s="44">
        <v>1831.79</v>
      </c>
      <c r="E32" s="44">
        <v>0</v>
      </c>
      <c r="F32" s="44">
        <v>0</v>
      </c>
      <c r="G32" s="44">
        <v>0</v>
      </c>
    </row>
    <row r="33" spans="1:7" ht="12.75">
      <c r="A33" s="43" t="s">
        <v>144</v>
      </c>
      <c r="B33" s="43" t="s">
        <v>177</v>
      </c>
      <c r="C33" s="44">
        <v>0</v>
      </c>
      <c r="D33" s="44">
        <v>0</v>
      </c>
      <c r="E33" s="44">
        <v>0</v>
      </c>
      <c r="F33" s="44">
        <v>0</v>
      </c>
      <c r="G33" s="44">
        <v>0</v>
      </c>
    </row>
    <row r="34" spans="1:7" ht="12.75">
      <c r="A34" s="43"/>
      <c r="B34" s="43"/>
      <c r="C34" s="44"/>
      <c r="D34" s="44"/>
      <c r="E34" s="44"/>
      <c r="F34" s="44"/>
      <c r="G34" s="44"/>
    </row>
    <row r="35" spans="1:7" ht="12.75">
      <c r="A35" s="43"/>
      <c r="B35" s="43"/>
      <c r="C35" s="44"/>
      <c r="D35" s="44"/>
      <c r="E35" s="44"/>
      <c r="F35" s="44"/>
      <c r="G35" s="44"/>
    </row>
    <row r="36" spans="1:7" ht="12.75">
      <c r="A36" s="43"/>
      <c r="B36" s="43"/>
      <c r="C36" s="44"/>
      <c r="D36" s="44"/>
      <c r="E36" s="44"/>
      <c r="F36" s="44"/>
      <c r="G36" s="44"/>
    </row>
    <row r="37" spans="1:7" ht="12.75">
      <c r="A37" s="43"/>
      <c r="B37" s="43"/>
      <c r="C37" s="44"/>
      <c r="D37" s="44"/>
      <c r="E37" s="44"/>
      <c r="F37" s="44"/>
      <c r="G37" s="44"/>
    </row>
    <row r="38" spans="1:7" ht="12.75">
      <c r="A38" s="243"/>
      <c r="B38" s="43"/>
      <c r="C38" s="44"/>
      <c r="D38" s="44"/>
      <c r="E38" s="44"/>
      <c r="F38" s="44"/>
      <c r="G38" s="44"/>
    </row>
    <row r="39" spans="1:7" ht="12.75">
      <c r="A39" s="43"/>
      <c r="B39" s="43"/>
      <c r="C39" s="44"/>
      <c r="D39" s="44"/>
      <c r="E39" s="44"/>
      <c r="F39" s="44"/>
      <c r="G39" s="44"/>
    </row>
    <row r="40" spans="1:7" ht="12.75">
      <c r="A40" s="43"/>
      <c r="B40" s="43"/>
      <c r="C40" s="44"/>
      <c r="D40" s="44"/>
      <c r="E40" s="44"/>
      <c r="F40" s="44"/>
      <c r="G40" s="44"/>
    </row>
    <row r="41" spans="1:7" ht="12.75">
      <c r="A41" s="43"/>
      <c r="B41" s="43"/>
      <c r="C41" s="44"/>
      <c r="D41" s="44"/>
      <c r="E41" s="44"/>
      <c r="F41" s="44"/>
      <c r="G41" s="44"/>
    </row>
    <row r="42" spans="1:7" ht="12.75">
      <c r="A42" s="43"/>
      <c r="B42" s="43"/>
      <c r="C42" s="44"/>
      <c r="D42" s="44"/>
      <c r="E42" s="44"/>
      <c r="F42" s="44"/>
      <c r="G42" s="44"/>
    </row>
    <row r="43" spans="1:7" ht="12.75">
      <c r="A43" s="43"/>
      <c r="B43" s="43"/>
      <c r="C43" s="44"/>
      <c r="D43" s="44"/>
      <c r="E43" s="44"/>
      <c r="F43" s="44"/>
      <c r="G43" s="44"/>
    </row>
    <row r="44" spans="1:7" ht="12.75">
      <c r="A44" s="39"/>
      <c r="B44" s="39" t="s">
        <v>106</v>
      </c>
      <c r="C44" s="40">
        <f>SUM(C29:C42)</f>
        <v>24787.12</v>
      </c>
      <c r="D44" s="40">
        <f>SUM(D29:D43)</f>
        <v>59757.22</v>
      </c>
      <c r="E44" s="40">
        <f>SUM(E29:E42)</f>
        <v>25711.41</v>
      </c>
      <c r="F44" s="40">
        <f>E44/C44*100</f>
        <v>103.72891243516796</v>
      </c>
      <c r="G44" s="40">
        <f>E44/D44*100</f>
        <v>43.02644935624515</v>
      </c>
    </row>
  </sheetData>
  <sheetProtection/>
  <mergeCells count="4">
    <mergeCell ref="B2:E2"/>
    <mergeCell ref="B3:E3"/>
    <mergeCell ref="B5:E5"/>
    <mergeCell ref="B26:E26"/>
  </mergeCells>
  <printOptions/>
  <pageMargins left="0.5104166666666666" right="0.4895833333333333" top="0.75" bottom="0.75" header="0.3" footer="0.3"/>
  <pageSetup horizontalDpi="600" verticalDpi="600" orientation="portrait" paperSize="9" r:id="rId1"/>
  <headerFooter>
    <oddFooter>&amp;C5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11"/>
  <sheetViews>
    <sheetView view="pageLayout" workbookViewId="0" topLeftCell="A1">
      <selection activeCell="F9" sqref="F9"/>
    </sheetView>
  </sheetViews>
  <sheetFormatPr defaultColWidth="9.140625" defaultRowHeight="12.75"/>
  <cols>
    <col min="1" max="1" width="32.140625" style="0" customWidth="1"/>
    <col min="2" max="2" width="14.57421875" style="0" customWidth="1"/>
    <col min="3" max="3" width="15.00390625" style="0" customWidth="1"/>
    <col min="4" max="4" width="14.00390625" style="0" customWidth="1"/>
    <col min="5" max="5" width="10.28125" style="0" customWidth="1"/>
    <col min="6" max="6" width="11.140625" style="0" customWidth="1"/>
  </cols>
  <sheetData>
    <row r="2" spans="1:6" ht="12.75" customHeight="1">
      <c r="A2" s="335" t="s">
        <v>92</v>
      </c>
      <c r="B2" s="335"/>
      <c r="C2" s="335"/>
      <c r="D2" s="335"/>
      <c r="E2" s="335"/>
      <c r="F2" s="335"/>
    </row>
    <row r="3" spans="1:6" ht="12.75" customHeight="1">
      <c r="A3" s="335" t="s">
        <v>147</v>
      </c>
      <c r="B3" s="335"/>
      <c r="C3" s="335"/>
      <c r="D3" s="335"/>
      <c r="E3" s="335"/>
      <c r="F3" s="335"/>
    </row>
    <row r="5" spans="1:6" ht="12.75">
      <c r="A5" s="372" t="s">
        <v>93</v>
      </c>
      <c r="B5" s="372"/>
      <c r="C5" s="372"/>
      <c r="D5" s="372"/>
      <c r="E5" s="372"/>
      <c r="F5" s="372"/>
    </row>
    <row r="6" spans="1:6" ht="22.5">
      <c r="A6" s="86" t="s">
        <v>94</v>
      </c>
      <c r="B6" s="86" t="s">
        <v>153</v>
      </c>
      <c r="C6" s="86" t="s">
        <v>154</v>
      </c>
      <c r="D6" s="87" t="s">
        <v>152</v>
      </c>
      <c r="E6" s="87" t="s">
        <v>161</v>
      </c>
      <c r="F6" s="87" t="s">
        <v>99</v>
      </c>
    </row>
    <row r="7" spans="1:6" ht="12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</row>
    <row r="8" spans="1:6" ht="12.75">
      <c r="A8" s="38" t="s">
        <v>174</v>
      </c>
      <c r="B8" s="37"/>
      <c r="C8" s="37"/>
      <c r="D8" s="36"/>
      <c r="E8" s="36"/>
      <c r="F8" s="37"/>
    </row>
    <row r="9" spans="1:6" ht="12.75">
      <c r="A9" s="38" t="s">
        <v>173</v>
      </c>
      <c r="B9" s="37">
        <v>24787.11</v>
      </c>
      <c r="C9" s="37">
        <v>59757.22</v>
      </c>
      <c r="D9" s="36">
        <v>25711.41</v>
      </c>
      <c r="E9" s="36">
        <v>103.73</v>
      </c>
      <c r="F9" s="37">
        <v>43.03</v>
      </c>
    </row>
    <row r="10" spans="1:6" ht="12.75">
      <c r="A10" s="39" t="s">
        <v>95</v>
      </c>
      <c r="B10" s="39">
        <f>SUM(B8:B9)</f>
        <v>24787.11</v>
      </c>
      <c r="C10" s="40">
        <f>SUM(C8:C9)</f>
        <v>59757.22</v>
      </c>
      <c r="D10" s="41">
        <f>SUM(D8:D9)</f>
        <v>25711.41</v>
      </c>
      <c r="E10" s="41">
        <f>D10/B10*100</f>
        <v>103.7289542830931</v>
      </c>
      <c r="F10" s="40">
        <f>D10/C10*100</f>
        <v>43.02644935624515</v>
      </c>
    </row>
    <row r="11" spans="4:6" ht="12.75">
      <c r="D11" s="104"/>
      <c r="E11" s="104"/>
      <c r="F11" s="46" t="s">
        <v>160</v>
      </c>
    </row>
  </sheetData>
  <sheetProtection/>
  <mergeCells count="3">
    <mergeCell ref="A2:F2"/>
    <mergeCell ref="A3:F3"/>
    <mergeCell ref="A5:F5"/>
  </mergeCells>
  <printOptions/>
  <pageMargins left="0.5" right="0.40625" top="0.75" bottom="0.75" header="0.3" footer="0.3"/>
  <pageSetup horizontalDpi="600" verticalDpi="600" orientation="portrait" r:id="rId1"/>
  <headerFooter>
    <oddFooter>&amp;C6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3"/>
  <sheetViews>
    <sheetView showGridLines="0" zoomScalePageLayoutView="0" workbookViewId="0" topLeftCell="A1">
      <pane ySplit="1" topLeftCell="A61" activePane="bottomLeft" state="frozen"/>
      <selection pane="topLeft" activeCell="A1" sqref="A1"/>
      <selection pane="bottomLeft" activeCell="O88" sqref="O88"/>
    </sheetView>
  </sheetViews>
  <sheetFormatPr defaultColWidth="9.140625" defaultRowHeight="12.75"/>
  <cols>
    <col min="1" max="1" width="1.28515625" style="0" customWidth="1"/>
    <col min="2" max="2" width="6.28125" style="4" customWidth="1"/>
    <col min="3" max="3" width="8.140625" style="0" bestFit="1" customWidth="1"/>
    <col min="4" max="4" width="41.140625" style="0" bestFit="1" customWidth="1"/>
    <col min="5" max="5" width="6.7109375" style="0" customWidth="1"/>
    <col min="6" max="6" width="14.7109375" style="0" customWidth="1"/>
    <col min="7" max="7" width="6.7109375" style="0" customWidth="1"/>
    <col min="8" max="8" width="12.00390625" style="0" customWidth="1"/>
    <col min="9" max="9" width="13.8515625" style="0" customWidth="1"/>
    <col min="10" max="10" width="16.8515625" style="0" customWidth="1"/>
    <col min="11" max="11" width="15.7109375" style="0" customWidth="1"/>
    <col min="12" max="12" width="12.421875" style="0" customWidth="1"/>
    <col min="13" max="15" width="10.7109375" style="0" customWidth="1"/>
  </cols>
  <sheetData>
    <row r="1" ht="6.75" customHeight="1"/>
    <row r="2" ht="3" customHeight="1"/>
    <row r="3" spans="2:12" ht="12.75" customHeight="1">
      <c r="B3" s="373" t="s">
        <v>137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2:12" ht="12.75" customHeight="1">
      <c r="B4" s="373" t="s">
        <v>138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</row>
    <row r="5" ht="6.75" customHeight="1" thickBot="1"/>
    <row r="6" spans="2:12" ht="33.75" customHeight="1" thickBot="1" thickTop="1">
      <c r="B6" s="2" t="s">
        <v>0</v>
      </c>
      <c r="C6" s="1" t="s">
        <v>1</v>
      </c>
      <c r="D6" s="387" t="s">
        <v>2</v>
      </c>
      <c r="E6" s="388"/>
      <c r="F6" s="388"/>
      <c r="G6" s="388"/>
      <c r="H6" s="164" t="s">
        <v>157</v>
      </c>
      <c r="I6" s="2" t="s">
        <v>156</v>
      </c>
      <c r="J6" s="2" t="s">
        <v>155</v>
      </c>
      <c r="K6" s="2" t="s">
        <v>162</v>
      </c>
      <c r="L6" s="7" t="s">
        <v>163</v>
      </c>
    </row>
    <row r="7" spans="2:12" ht="11.25" customHeight="1" thickTop="1">
      <c r="B7" s="5">
        <v>1</v>
      </c>
      <c r="C7" s="5">
        <v>2</v>
      </c>
      <c r="D7" s="389">
        <v>3</v>
      </c>
      <c r="E7" s="389"/>
      <c r="F7" s="389"/>
      <c r="G7" s="389"/>
      <c r="H7" s="5">
        <v>4</v>
      </c>
      <c r="I7" s="6">
        <v>5</v>
      </c>
      <c r="J7" s="6">
        <v>6</v>
      </c>
      <c r="K7" s="6">
        <v>7</v>
      </c>
      <c r="L7" s="5">
        <v>8</v>
      </c>
    </row>
    <row r="8" spans="2:13" s="3" customFormat="1" ht="12.75" customHeight="1">
      <c r="B8" s="395" t="s">
        <v>3</v>
      </c>
      <c r="C8" s="396"/>
      <c r="D8" s="396"/>
      <c r="E8" s="396"/>
      <c r="F8" s="396"/>
      <c r="G8" s="396"/>
      <c r="H8" s="179">
        <f>H9</f>
        <v>24787.11</v>
      </c>
      <c r="I8" s="105">
        <f>I9</f>
        <v>59757.22</v>
      </c>
      <c r="J8" s="105">
        <f>J9</f>
        <v>25711.41</v>
      </c>
      <c r="K8" s="182">
        <f>J8/H8</f>
        <v>1.037289542830931</v>
      </c>
      <c r="L8" s="182">
        <f aca="true" t="shared" si="0" ref="L8:L13">J8/I8</f>
        <v>0.4302644935624515</v>
      </c>
      <c r="M8" s="17"/>
    </row>
    <row r="9" spans="2:13" s="3" customFormat="1" ht="12.75" customHeight="1">
      <c r="B9" s="393" t="s">
        <v>187</v>
      </c>
      <c r="C9" s="394"/>
      <c r="D9" s="394"/>
      <c r="E9" s="394"/>
      <c r="F9" s="394"/>
      <c r="G9" s="394"/>
      <c r="H9" s="176">
        <f>H10</f>
        <v>24787.11</v>
      </c>
      <c r="I9" s="106">
        <f aca="true" t="shared" si="1" ref="I9:J11">I10</f>
        <v>59757.22</v>
      </c>
      <c r="J9" s="106">
        <f t="shared" si="1"/>
        <v>25711.41</v>
      </c>
      <c r="K9" s="109">
        <f>J9/H9</f>
        <v>1.037289542830931</v>
      </c>
      <c r="L9" s="109">
        <f t="shared" si="0"/>
        <v>0.4302644935624515</v>
      </c>
      <c r="M9" s="17"/>
    </row>
    <row r="10" spans="2:13" s="3" customFormat="1" ht="12.75" customHeight="1">
      <c r="B10" s="393" t="s">
        <v>188</v>
      </c>
      <c r="C10" s="394"/>
      <c r="D10" s="394"/>
      <c r="E10" s="394"/>
      <c r="F10" s="394"/>
      <c r="G10" s="394"/>
      <c r="H10" s="176">
        <f>H11</f>
        <v>24787.11</v>
      </c>
      <c r="I10" s="106">
        <f t="shared" si="1"/>
        <v>59757.22</v>
      </c>
      <c r="J10" s="106">
        <f t="shared" si="1"/>
        <v>25711.41</v>
      </c>
      <c r="K10" s="109">
        <f>J10/H10</f>
        <v>1.037289542830931</v>
      </c>
      <c r="L10" s="109">
        <f t="shared" si="0"/>
        <v>0.4302644935624515</v>
      </c>
      <c r="M10" s="17"/>
    </row>
    <row r="11" spans="2:13" s="3" customFormat="1" ht="12.75" customHeight="1">
      <c r="B11" s="393" t="s">
        <v>4</v>
      </c>
      <c r="C11" s="394"/>
      <c r="D11" s="394"/>
      <c r="E11" s="394"/>
      <c r="F11" s="394"/>
      <c r="G11" s="394"/>
      <c r="H11" s="176">
        <f>H12</f>
        <v>24787.11</v>
      </c>
      <c r="I11" s="106">
        <f t="shared" si="1"/>
        <v>59757.22</v>
      </c>
      <c r="J11" s="106">
        <f t="shared" si="1"/>
        <v>25711.41</v>
      </c>
      <c r="K11" s="109">
        <f>J11/H11</f>
        <v>1.037289542830931</v>
      </c>
      <c r="L11" s="109">
        <f t="shared" si="0"/>
        <v>0.4302644935624515</v>
      </c>
      <c r="M11" s="17"/>
    </row>
    <row r="12" spans="2:13" s="3" customFormat="1" ht="12.75" customHeight="1">
      <c r="B12" s="393" t="s">
        <v>189</v>
      </c>
      <c r="C12" s="394"/>
      <c r="D12" s="394"/>
      <c r="E12" s="394"/>
      <c r="F12" s="394"/>
      <c r="G12" s="394"/>
      <c r="H12" s="176">
        <f>H13</f>
        <v>24787.11</v>
      </c>
      <c r="I12" s="106">
        <f>I13</f>
        <v>59757.22</v>
      </c>
      <c r="J12" s="106">
        <f>J13</f>
        <v>25711.41</v>
      </c>
      <c r="K12" s="109">
        <f>J12/H12</f>
        <v>1.037289542830931</v>
      </c>
      <c r="L12" s="109">
        <f t="shared" si="0"/>
        <v>0.4302644935624515</v>
      </c>
      <c r="M12" s="17"/>
    </row>
    <row r="13" spans="2:13" s="3" customFormat="1" ht="12.75" customHeight="1">
      <c r="B13" s="391" t="s">
        <v>194</v>
      </c>
      <c r="C13" s="392"/>
      <c r="D13" s="392"/>
      <c r="E13" s="392"/>
      <c r="F13" s="392"/>
      <c r="G13" s="392"/>
      <c r="H13" s="178">
        <f>H14+H58</f>
        <v>24787.11</v>
      </c>
      <c r="I13" s="107">
        <f>I14+I58+I78+I101</f>
        <v>59757.22</v>
      </c>
      <c r="J13" s="107">
        <f>J14+J58+J78+J101</f>
        <v>25711.41</v>
      </c>
      <c r="K13" s="183">
        <f>K14</f>
        <v>1.02337714319513</v>
      </c>
      <c r="L13" s="183">
        <f t="shared" si="0"/>
        <v>0.4302644935624515</v>
      </c>
      <c r="M13" s="17"/>
    </row>
    <row r="14" spans="2:13" s="3" customFormat="1" ht="12.75" customHeight="1">
      <c r="B14" s="378" t="s">
        <v>195</v>
      </c>
      <c r="C14" s="390"/>
      <c r="D14" s="390"/>
      <c r="E14" s="390"/>
      <c r="F14" s="390"/>
      <c r="G14" s="390"/>
      <c r="H14" s="177">
        <f>H15+H50</f>
        <v>24683.940000000002</v>
      </c>
      <c r="I14" s="108">
        <f>I15+I50</f>
        <v>54607.36</v>
      </c>
      <c r="J14" s="108">
        <f>J15+J50</f>
        <v>25260.98</v>
      </c>
      <c r="K14" s="110">
        <f aca="true" t="shared" si="2" ref="K14:K28">J14/H14</f>
        <v>1.02337714319513</v>
      </c>
      <c r="L14" s="110">
        <f aca="true" t="shared" si="3" ref="L14:L28">J14/I14</f>
        <v>0.4625929545028362</v>
      </c>
      <c r="M14" s="17"/>
    </row>
    <row r="15" spans="2:13" s="3" customFormat="1" ht="12.75" customHeight="1">
      <c r="B15" s="9">
        <v>3</v>
      </c>
      <c r="C15" s="10"/>
      <c r="D15" s="379" t="s">
        <v>62</v>
      </c>
      <c r="E15" s="379"/>
      <c r="F15" s="379"/>
      <c r="G15" s="379"/>
      <c r="H15" s="166">
        <f>H16+H23</f>
        <v>24683.940000000002</v>
      </c>
      <c r="I15" s="11">
        <f>I16+I23</f>
        <v>54607.36</v>
      </c>
      <c r="J15" s="11">
        <f>J16+J23</f>
        <v>25260.98</v>
      </c>
      <c r="K15" s="184">
        <f t="shared" si="2"/>
        <v>1.02337714319513</v>
      </c>
      <c r="L15" s="185">
        <f t="shared" si="3"/>
        <v>0.4625929545028362</v>
      </c>
      <c r="M15" s="17"/>
    </row>
    <row r="16" spans="2:13" s="3" customFormat="1" ht="12.75" customHeight="1">
      <c r="B16" s="83">
        <v>31</v>
      </c>
      <c r="C16" s="24"/>
      <c r="D16" s="376" t="s">
        <v>63</v>
      </c>
      <c r="E16" s="376"/>
      <c r="F16" s="376"/>
      <c r="G16" s="376"/>
      <c r="H16" s="167">
        <f>H17+H18+H19+H20</f>
        <v>20994.7</v>
      </c>
      <c r="I16" s="114">
        <f>I17+I18+I19+I20</f>
        <v>43631.159999999996</v>
      </c>
      <c r="J16" s="114">
        <f>J17+J18+J19+J20</f>
        <v>21417.42</v>
      </c>
      <c r="K16" s="186">
        <f t="shared" si="2"/>
        <v>1.0201346054004106</v>
      </c>
      <c r="L16" s="187">
        <f t="shared" si="3"/>
        <v>0.490874411773604</v>
      </c>
      <c r="M16" s="17"/>
    </row>
    <row r="17" spans="2:13" s="3" customFormat="1" ht="12.75" customHeight="1">
      <c r="B17" s="12">
        <v>311</v>
      </c>
      <c r="C17" s="13" t="s">
        <v>178</v>
      </c>
      <c r="D17" s="374" t="s">
        <v>49</v>
      </c>
      <c r="E17" s="374"/>
      <c r="F17" s="374"/>
      <c r="G17" s="374"/>
      <c r="H17" s="168">
        <v>17793.35</v>
      </c>
      <c r="I17" s="14">
        <v>35742.78</v>
      </c>
      <c r="J17" s="14">
        <v>17871.42</v>
      </c>
      <c r="K17" s="188">
        <f>J17/H17</f>
        <v>1.004387594241669</v>
      </c>
      <c r="L17" s="189">
        <f>J17/I17</f>
        <v>0.5000008393303487</v>
      </c>
      <c r="M17" s="17"/>
    </row>
    <row r="18" spans="2:13" s="3" customFormat="1" ht="12.75" customHeight="1">
      <c r="B18" s="12">
        <v>311</v>
      </c>
      <c r="C18" s="13" t="s">
        <v>205</v>
      </c>
      <c r="D18" s="374" t="s">
        <v>49</v>
      </c>
      <c r="E18" s="374"/>
      <c r="F18" s="374"/>
      <c r="G18" s="374"/>
      <c r="H18" s="168">
        <v>0</v>
      </c>
      <c r="I18" s="14">
        <v>0</v>
      </c>
      <c r="J18" s="14">
        <v>0</v>
      </c>
      <c r="K18" s="188">
        <v>0</v>
      </c>
      <c r="L18" s="189">
        <v>0</v>
      </c>
      <c r="M18" s="17"/>
    </row>
    <row r="19" spans="2:13" s="3" customFormat="1" ht="12.75" customHeight="1">
      <c r="B19" s="15" t="s">
        <v>5</v>
      </c>
      <c r="C19" s="16" t="s">
        <v>179</v>
      </c>
      <c r="D19" s="380" t="s">
        <v>6</v>
      </c>
      <c r="E19" s="381"/>
      <c r="F19" s="381"/>
      <c r="G19" s="381"/>
      <c r="H19" s="169">
        <v>265.45</v>
      </c>
      <c r="I19" s="18">
        <v>1990.84</v>
      </c>
      <c r="J19" s="18">
        <v>597.24</v>
      </c>
      <c r="K19" s="190">
        <f t="shared" si="2"/>
        <v>2.249915238274628</v>
      </c>
      <c r="L19" s="191">
        <f t="shared" si="3"/>
        <v>0.2999939723935625</v>
      </c>
      <c r="M19" s="17"/>
    </row>
    <row r="20" spans="2:13" s="3" customFormat="1" ht="12.75" customHeight="1">
      <c r="B20" s="264">
        <v>313</v>
      </c>
      <c r="C20" s="265"/>
      <c r="D20" s="271" t="s">
        <v>71</v>
      </c>
      <c r="E20" s="266"/>
      <c r="F20" s="266"/>
      <c r="G20" s="266"/>
      <c r="H20" s="267">
        <f>H21+H22</f>
        <v>2935.9</v>
      </c>
      <c r="I20" s="268">
        <f>I21+I22</f>
        <v>5897.54</v>
      </c>
      <c r="J20" s="268">
        <f>J21+J22</f>
        <v>2948.76</v>
      </c>
      <c r="K20" s="269">
        <f>J20/H20</f>
        <v>1.0043802581831807</v>
      </c>
      <c r="L20" s="270">
        <f>J20/I20</f>
        <v>0.49999830437775755</v>
      </c>
      <c r="M20" s="17"/>
    </row>
    <row r="21" spans="2:13" s="3" customFormat="1" ht="12.75" customHeight="1">
      <c r="B21" s="15">
        <v>3132</v>
      </c>
      <c r="C21" s="16" t="s">
        <v>206</v>
      </c>
      <c r="D21" s="16" t="s">
        <v>51</v>
      </c>
      <c r="E21" s="17"/>
      <c r="F21" s="17"/>
      <c r="G21" s="17"/>
      <c r="H21" s="169">
        <v>2935.9</v>
      </c>
      <c r="I21" s="18">
        <v>5897.54</v>
      </c>
      <c r="J21" s="18">
        <v>2948.76</v>
      </c>
      <c r="K21" s="190">
        <f>J21/H21</f>
        <v>1.0043802581831807</v>
      </c>
      <c r="L21" s="191">
        <f>J21/I21</f>
        <v>0.49999830437775755</v>
      </c>
      <c r="M21" s="17"/>
    </row>
    <row r="22" spans="2:13" s="3" customFormat="1" ht="12.75" customHeight="1">
      <c r="B22" s="15">
        <v>3132</v>
      </c>
      <c r="C22" s="16" t="s">
        <v>207</v>
      </c>
      <c r="D22" s="16" t="s">
        <v>218</v>
      </c>
      <c r="E22" s="17"/>
      <c r="F22" s="17"/>
      <c r="G22" s="17"/>
      <c r="H22" s="169">
        <v>0</v>
      </c>
      <c r="I22" s="18">
        <v>0</v>
      </c>
      <c r="J22" s="18">
        <v>0</v>
      </c>
      <c r="K22" s="190">
        <v>0</v>
      </c>
      <c r="L22" s="191">
        <v>0</v>
      </c>
      <c r="M22" s="17"/>
    </row>
    <row r="23" spans="2:13" s="3" customFormat="1" ht="12.75" customHeight="1">
      <c r="B23" s="83">
        <v>32</v>
      </c>
      <c r="C23" s="84"/>
      <c r="D23" s="376" t="s">
        <v>64</v>
      </c>
      <c r="E23" s="376"/>
      <c r="F23" s="376"/>
      <c r="G23" s="376"/>
      <c r="H23" s="167">
        <f>H24+H27+H33+H42+H44</f>
        <v>3689.2400000000002</v>
      </c>
      <c r="I23" s="85">
        <f>I24+I27+I33+I42+I44</f>
        <v>10976.200000000003</v>
      </c>
      <c r="J23" s="85">
        <f>J24+J27+J33+J42+J44</f>
        <v>3843.56</v>
      </c>
      <c r="K23" s="192">
        <f t="shared" si="2"/>
        <v>1.0418297535535774</v>
      </c>
      <c r="L23" s="181">
        <f t="shared" si="3"/>
        <v>0.3501721907399646</v>
      </c>
      <c r="M23" s="17"/>
    </row>
    <row r="24" spans="2:13" s="3" customFormat="1" ht="12.75" customHeight="1">
      <c r="B24" s="12">
        <v>321</v>
      </c>
      <c r="C24" s="19"/>
      <c r="D24" s="374" t="s">
        <v>65</v>
      </c>
      <c r="E24" s="374"/>
      <c r="F24" s="374"/>
      <c r="G24" s="374"/>
      <c r="H24" s="168">
        <f>H25+H26</f>
        <v>1109.16</v>
      </c>
      <c r="I24" s="20">
        <f>I25+I26</f>
        <v>2282.8399999999997</v>
      </c>
      <c r="J24" s="20">
        <f>J25+J26</f>
        <v>1222.63</v>
      </c>
      <c r="K24" s="193">
        <f t="shared" si="2"/>
        <v>1.102302643441884</v>
      </c>
      <c r="L24" s="194">
        <f t="shared" si="3"/>
        <v>0.5355741094426242</v>
      </c>
      <c r="M24" s="17"/>
    </row>
    <row r="25" spans="2:13" s="3" customFormat="1" ht="12.75" customHeight="1">
      <c r="B25" s="15" t="s">
        <v>7</v>
      </c>
      <c r="C25" s="16" t="s">
        <v>181</v>
      </c>
      <c r="D25" s="380" t="s">
        <v>8</v>
      </c>
      <c r="E25" s="381"/>
      <c r="F25" s="381"/>
      <c r="G25" s="381"/>
      <c r="H25" s="169">
        <v>0</v>
      </c>
      <c r="I25" s="18">
        <v>92.91</v>
      </c>
      <c r="J25" s="18">
        <v>0</v>
      </c>
      <c r="K25" s="190">
        <v>0</v>
      </c>
      <c r="L25" s="191">
        <f t="shared" si="3"/>
        <v>0</v>
      </c>
      <c r="M25" s="17"/>
    </row>
    <row r="26" spans="2:13" s="3" customFormat="1" ht="12.75" customHeight="1">
      <c r="B26" s="15">
        <v>3212</v>
      </c>
      <c r="C26" s="16" t="s">
        <v>180</v>
      </c>
      <c r="D26" s="380" t="s">
        <v>59</v>
      </c>
      <c r="E26" s="381"/>
      <c r="F26" s="381"/>
      <c r="G26" s="381"/>
      <c r="H26" s="169">
        <v>1109.16</v>
      </c>
      <c r="I26" s="18">
        <v>2189.93</v>
      </c>
      <c r="J26" s="18">
        <v>1222.63</v>
      </c>
      <c r="K26" s="190">
        <f t="shared" si="2"/>
        <v>1.102302643441884</v>
      </c>
      <c r="L26" s="191">
        <f t="shared" si="3"/>
        <v>0.5582963839026819</v>
      </c>
      <c r="M26" s="17"/>
    </row>
    <row r="27" spans="2:13" s="3" customFormat="1" ht="12.75" customHeight="1">
      <c r="B27" s="111">
        <v>322</v>
      </c>
      <c r="C27" s="19"/>
      <c r="D27" s="374" t="s">
        <v>66</v>
      </c>
      <c r="E27" s="374"/>
      <c r="F27" s="374"/>
      <c r="G27" s="374"/>
      <c r="H27" s="168">
        <f>H28+H29+H30+H31+H32</f>
        <v>899.8900000000001</v>
      </c>
      <c r="I27" s="20">
        <f>I28+I29+I30+I31+I32</f>
        <v>2335.92</v>
      </c>
      <c r="J27" s="20">
        <f>J28+J29+J30+J31+J32</f>
        <v>1310.6100000000001</v>
      </c>
      <c r="K27" s="193">
        <f t="shared" si="2"/>
        <v>1.4564113391636755</v>
      </c>
      <c r="L27" s="194">
        <f t="shared" si="3"/>
        <v>0.5610680160279462</v>
      </c>
      <c r="M27" s="17"/>
    </row>
    <row r="28" spans="2:13" s="3" customFormat="1" ht="12.75" customHeight="1">
      <c r="B28" s="15" t="s">
        <v>10</v>
      </c>
      <c r="C28" s="16" t="s">
        <v>182</v>
      </c>
      <c r="D28" s="380" t="s">
        <v>11</v>
      </c>
      <c r="E28" s="381"/>
      <c r="F28" s="381"/>
      <c r="G28" s="381"/>
      <c r="H28" s="169">
        <v>68.69</v>
      </c>
      <c r="I28" s="18">
        <v>557.44</v>
      </c>
      <c r="J28" s="18">
        <v>86.39</v>
      </c>
      <c r="K28" s="190">
        <f t="shared" si="2"/>
        <v>1.2576794293201339</v>
      </c>
      <c r="L28" s="191">
        <f t="shared" si="3"/>
        <v>0.15497632032146957</v>
      </c>
      <c r="M28" s="17"/>
    </row>
    <row r="29" spans="2:13" s="3" customFormat="1" ht="12.75" customHeight="1">
      <c r="B29" s="15" t="s">
        <v>12</v>
      </c>
      <c r="C29" s="16" t="s">
        <v>250</v>
      </c>
      <c r="D29" s="380" t="s">
        <v>13</v>
      </c>
      <c r="E29" s="381"/>
      <c r="F29" s="381"/>
      <c r="G29" s="381"/>
      <c r="H29" s="169">
        <v>0</v>
      </c>
      <c r="I29" s="18">
        <v>0</v>
      </c>
      <c r="J29" s="18">
        <v>0</v>
      </c>
      <c r="K29" s="190">
        <v>0</v>
      </c>
      <c r="L29" s="191">
        <v>0</v>
      </c>
      <c r="M29" s="17"/>
    </row>
    <row r="30" spans="2:13" s="3" customFormat="1" ht="12.75" customHeight="1">
      <c r="B30" s="15" t="s">
        <v>14</v>
      </c>
      <c r="C30" s="16" t="s">
        <v>208</v>
      </c>
      <c r="D30" s="380" t="s">
        <v>15</v>
      </c>
      <c r="E30" s="381"/>
      <c r="F30" s="381"/>
      <c r="G30" s="381"/>
      <c r="H30" s="169">
        <v>831.2</v>
      </c>
      <c r="I30" s="18">
        <v>1592.67</v>
      </c>
      <c r="J30" s="18">
        <v>1224.22</v>
      </c>
      <c r="K30" s="190">
        <f aca="true" t="shared" si="4" ref="K30:K36">J30/H30</f>
        <v>1.472834456207892</v>
      </c>
      <c r="L30" s="191">
        <f aca="true" t="shared" si="5" ref="L30:L35">J30/I30</f>
        <v>0.7686589186711622</v>
      </c>
      <c r="M30" s="17"/>
    </row>
    <row r="31" spans="2:13" s="3" customFormat="1" ht="12.75" customHeight="1">
      <c r="B31" s="15" t="s">
        <v>16</v>
      </c>
      <c r="C31" s="16" t="s">
        <v>209</v>
      </c>
      <c r="D31" s="380" t="s">
        <v>17</v>
      </c>
      <c r="E31" s="381"/>
      <c r="F31" s="381"/>
      <c r="G31" s="381"/>
      <c r="H31" s="169">
        <v>0</v>
      </c>
      <c r="I31" s="18">
        <v>53.09</v>
      </c>
      <c r="J31" s="18">
        <v>0</v>
      </c>
      <c r="K31" s="190">
        <v>0</v>
      </c>
      <c r="L31" s="191">
        <f t="shared" si="5"/>
        <v>0</v>
      </c>
      <c r="M31" s="17"/>
    </row>
    <row r="32" spans="2:13" s="3" customFormat="1" ht="12.75" customHeight="1">
      <c r="B32" s="15" t="s">
        <v>18</v>
      </c>
      <c r="C32" s="16" t="s">
        <v>210</v>
      </c>
      <c r="D32" s="380" t="s">
        <v>19</v>
      </c>
      <c r="E32" s="381"/>
      <c r="F32" s="381"/>
      <c r="G32" s="381"/>
      <c r="H32" s="169">
        <v>0</v>
      </c>
      <c r="I32" s="18">
        <v>132.72</v>
      </c>
      <c r="J32" s="18">
        <v>0</v>
      </c>
      <c r="K32" s="190">
        <v>0</v>
      </c>
      <c r="L32" s="191">
        <f t="shared" si="5"/>
        <v>0</v>
      </c>
      <c r="M32" s="17"/>
    </row>
    <row r="33" spans="2:13" s="3" customFormat="1" ht="12.75" customHeight="1">
      <c r="B33" s="111">
        <v>323</v>
      </c>
      <c r="C33" s="19"/>
      <c r="D33" s="383" t="s">
        <v>67</v>
      </c>
      <c r="E33" s="383"/>
      <c r="F33" s="383"/>
      <c r="G33" s="383"/>
      <c r="H33" s="171">
        <f>H34+H35+H36+H37+H38+H39+H40+H41</f>
        <v>1455.17</v>
      </c>
      <c r="I33" s="20">
        <f>I34+I35+I36+I37+I38+I39+I40+I41</f>
        <v>5202.750000000001</v>
      </c>
      <c r="J33" s="20">
        <f>J34+J35+J36+J37+J38+J39+J40+J41</f>
        <v>1196.87</v>
      </c>
      <c r="K33" s="193">
        <f t="shared" si="4"/>
        <v>0.8224949662238775</v>
      </c>
      <c r="L33" s="194">
        <f t="shared" si="5"/>
        <v>0.23004564893565896</v>
      </c>
      <c r="M33" s="17"/>
    </row>
    <row r="34" spans="2:13" s="3" customFormat="1" ht="12.75" customHeight="1">
      <c r="B34" s="15" t="s">
        <v>20</v>
      </c>
      <c r="C34" s="16" t="s">
        <v>211</v>
      </c>
      <c r="D34" s="380" t="s">
        <v>21</v>
      </c>
      <c r="E34" s="381"/>
      <c r="F34" s="381"/>
      <c r="G34" s="381"/>
      <c r="H34" s="169">
        <v>175.73</v>
      </c>
      <c r="I34" s="18">
        <v>557.44</v>
      </c>
      <c r="J34" s="18">
        <v>184.1</v>
      </c>
      <c r="K34" s="190">
        <f t="shared" si="4"/>
        <v>1.0476298867580949</v>
      </c>
      <c r="L34" s="191">
        <f t="shared" si="5"/>
        <v>0.33025975889781856</v>
      </c>
      <c r="M34" s="17"/>
    </row>
    <row r="35" spans="2:13" s="3" customFormat="1" ht="12.75" customHeight="1">
      <c r="B35" s="15" t="s">
        <v>22</v>
      </c>
      <c r="C35" s="16" t="s">
        <v>212</v>
      </c>
      <c r="D35" s="380" t="s">
        <v>23</v>
      </c>
      <c r="E35" s="381"/>
      <c r="F35" s="381"/>
      <c r="G35" s="381"/>
      <c r="H35" s="169">
        <v>247.53</v>
      </c>
      <c r="I35" s="18">
        <v>1194.51</v>
      </c>
      <c r="J35" s="18">
        <v>51.95</v>
      </c>
      <c r="K35" s="190">
        <f t="shared" si="4"/>
        <v>0.20987355068072558</v>
      </c>
      <c r="L35" s="191">
        <f t="shared" si="5"/>
        <v>0.04349063632786666</v>
      </c>
      <c r="M35" s="17"/>
    </row>
    <row r="36" spans="2:13" s="3" customFormat="1" ht="12.75" customHeight="1">
      <c r="B36" s="15" t="s">
        <v>24</v>
      </c>
      <c r="C36" s="16" t="s">
        <v>213</v>
      </c>
      <c r="D36" s="380" t="s">
        <v>25</v>
      </c>
      <c r="E36" s="381"/>
      <c r="F36" s="381"/>
      <c r="G36" s="381"/>
      <c r="H36" s="169">
        <v>356.69</v>
      </c>
      <c r="I36" s="18">
        <v>265.45</v>
      </c>
      <c r="J36" s="18">
        <v>141.01</v>
      </c>
      <c r="K36" s="190">
        <f t="shared" si="4"/>
        <v>0.3953292775239003</v>
      </c>
      <c r="L36" s="191">
        <f aca="true" t="shared" si="6" ref="L36:L49">J36/I36</f>
        <v>0.5312111508758711</v>
      </c>
      <c r="M36" s="17"/>
    </row>
    <row r="37" spans="2:13" s="3" customFormat="1" ht="12.75" customHeight="1">
      <c r="B37" s="15" t="s">
        <v>26</v>
      </c>
      <c r="C37" s="16" t="s">
        <v>214</v>
      </c>
      <c r="D37" s="380" t="s">
        <v>27</v>
      </c>
      <c r="E37" s="381"/>
      <c r="F37" s="381"/>
      <c r="G37" s="381"/>
      <c r="H37" s="169">
        <v>0</v>
      </c>
      <c r="I37" s="18">
        <v>398.17</v>
      </c>
      <c r="J37" s="18">
        <v>1.88</v>
      </c>
      <c r="K37" s="190">
        <v>0</v>
      </c>
      <c r="L37" s="191">
        <f t="shared" si="6"/>
        <v>0.004721601326066755</v>
      </c>
      <c r="M37" s="17"/>
    </row>
    <row r="38" spans="2:13" s="3" customFormat="1" ht="12.75" customHeight="1">
      <c r="B38" s="15">
        <v>3235</v>
      </c>
      <c r="C38" s="16" t="s">
        <v>196</v>
      </c>
      <c r="D38" s="380" t="s">
        <v>191</v>
      </c>
      <c r="E38" s="381"/>
      <c r="F38" s="381"/>
      <c r="G38" s="381"/>
      <c r="H38" s="169">
        <v>0</v>
      </c>
      <c r="I38" s="18">
        <v>265.45</v>
      </c>
      <c r="J38" s="18">
        <v>0</v>
      </c>
      <c r="K38" s="190">
        <v>0</v>
      </c>
      <c r="L38" s="191">
        <f t="shared" si="6"/>
        <v>0</v>
      </c>
      <c r="M38" s="17"/>
    </row>
    <row r="39" spans="2:13" s="3" customFormat="1" ht="12.75" customHeight="1">
      <c r="B39" s="15" t="s">
        <v>30</v>
      </c>
      <c r="C39" s="16" t="s">
        <v>215</v>
      </c>
      <c r="D39" s="380" t="s">
        <v>31</v>
      </c>
      <c r="E39" s="381"/>
      <c r="F39" s="381"/>
      <c r="G39" s="381"/>
      <c r="H39" s="169">
        <v>0</v>
      </c>
      <c r="I39" s="18">
        <v>398.17</v>
      </c>
      <c r="J39" s="18">
        <v>0</v>
      </c>
      <c r="K39" s="190">
        <v>0</v>
      </c>
      <c r="L39" s="191">
        <f t="shared" si="6"/>
        <v>0</v>
      </c>
      <c r="M39" s="17"/>
    </row>
    <row r="40" spans="2:13" s="3" customFormat="1" ht="12.75" customHeight="1">
      <c r="B40" s="15" t="s">
        <v>32</v>
      </c>
      <c r="C40" s="16" t="s">
        <v>216</v>
      </c>
      <c r="D40" s="380" t="s">
        <v>33</v>
      </c>
      <c r="E40" s="381"/>
      <c r="F40" s="381"/>
      <c r="G40" s="381"/>
      <c r="H40" s="169">
        <v>567.39</v>
      </c>
      <c r="I40" s="18">
        <v>1592.67</v>
      </c>
      <c r="J40" s="18">
        <v>817.93</v>
      </c>
      <c r="K40" s="190">
        <f>J40/H40</f>
        <v>1.4415657660515695</v>
      </c>
      <c r="L40" s="191">
        <f t="shared" si="6"/>
        <v>0.513558992132708</v>
      </c>
      <c r="M40" s="17"/>
    </row>
    <row r="41" spans="2:13" s="3" customFormat="1" ht="12.75" customHeight="1">
      <c r="B41" s="15" t="s">
        <v>34</v>
      </c>
      <c r="C41" s="16" t="s">
        <v>217</v>
      </c>
      <c r="D41" s="380" t="s">
        <v>35</v>
      </c>
      <c r="E41" s="381"/>
      <c r="F41" s="381"/>
      <c r="G41" s="381"/>
      <c r="H41" s="169">
        <v>107.83</v>
      </c>
      <c r="I41" s="18">
        <v>530.89</v>
      </c>
      <c r="J41" s="18">
        <v>0</v>
      </c>
      <c r="K41" s="190">
        <f>J41/H41</f>
        <v>0</v>
      </c>
      <c r="L41" s="191">
        <f t="shared" si="6"/>
        <v>0</v>
      </c>
      <c r="M41" s="17"/>
    </row>
    <row r="42" spans="2:13" s="3" customFormat="1" ht="12.75" customHeight="1">
      <c r="B42" s="15">
        <v>324</v>
      </c>
      <c r="C42" s="16"/>
      <c r="D42" s="16" t="s">
        <v>52</v>
      </c>
      <c r="E42" s="17"/>
      <c r="F42" s="17"/>
      <c r="G42" s="17"/>
      <c r="H42" s="169">
        <f>H43</f>
        <v>0</v>
      </c>
      <c r="I42" s="18">
        <f>I43</f>
        <v>66.36</v>
      </c>
      <c r="J42" s="18">
        <f>J43</f>
        <v>0</v>
      </c>
      <c r="K42" s="190">
        <v>0</v>
      </c>
      <c r="L42" s="191">
        <f>J42/I42</f>
        <v>0</v>
      </c>
      <c r="M42" s="17"/>
    </row>
    <row r="43" spans="2:13" s="3" customFormat="1" ht="12.75" customHeight="1">
      <c r="B43" s="15">
        <v>3241</v>
      </c>
      <c r="C43" s="16" t="s">
        <v>219</v>
      </c>
      <c r="D43" s="16" t="s">
        <v>52</v>
      </c>
      <c r="E43" s="17"/>
      <c r="F43" s="17"/>
      <c r="G43" s="17"/>
      <c r="H43" s="169">
        <v>0</v>
      </c>
      <c r="I43" s="18">
        <v>66.36</v>
      </c>
      <c r="J43" s="18">
        <v>0</v>
      </c>
      <c r="K43" s="190">
        <v>0</v>
      </c>
      <c r="L43" s="191">
        <f>J43/I43</f>
        <v>0</v>
      </c>
      <c r="M43" s="17"/>
    </row>
    <row r="44" spans="2:13" s="3" customFormat="1" ht="12.75" customHeight="1">
      <c r="B44" s="111">
        <v>329</v>
      </c>
      <c r="C44" s="19"/>
      <c r="D44" s="386" t="s">
        <v>46</v>
      </c>
      <c r="E44" s="386"/>
      <c r="F44" s="386"/>
      <c r="G44" s="386"/>
      <c r="H44" s="172">
        <f>H45+H46+H47+H48+H49</f>
        <v>225.02</v>
      </c>
      <c r="I44" s="20">
        <f>I45+I46+I47+I48+I49</f>
        <v>1088.3300000000002</v>
      </c>
      <c r="J44" s="20">
        <f>J45+J46+J47+J48+J49</f>
        <v>113.45</v>
      </c>
      <c r="K44" s="193">
        <f>J44/H44</f>
        <v>0.5041774064527598</v>
      </c>
      <c r="L44" s="194">
        <f t="shared" si="6"/>
        <v>0.10424227945567979</v>
      </c>
      <c r="M44" s="17"/>
    </row>
    <row r="45" spans="2:13" s="3" customFormat="1" ht="12.75" customHeight="1">
      <c r="B45" s="15" t="s">
        <v>37</v>
      </c>
      <c r="C45" s="16" t="s">
        <v>251</v>
      </c>
      <c r="D45" s="380" t="s">
        <v>38</v>
      </c>
      <c r="E45" s="381"/>
      <c r="F45" s="381"/>
      <c r="G45" s="381"/>
      <c r="H45" s="169">
        <v>113.44</v>
      </c>
      <c r="I45" s="18">
        <v>199.08</v>
      </c>
      <c r="J45" s="18">
        <v>113.45</v>
      </c>
      <c r="K45" s="190">
        <f>J45/H45</f>
        <v>1.0000881523272216</v>
      </c>
      <c r="L45" s="191">
        <f t="shared" si="6"/>
        <v>0.5698714084790034</v>
      </c>
      <c r="M45" s="17"/>
    </row>
    <row r="46" spans="2:13" s="3" customFormat="1" ht="12.75" customHeight="1">
      <c r="B46" s="15" t="s">
        <v>39</v>
      </c>
      <c r="C46" s="16" t="s">
        <v>252</v>
      </c>
      <c r="D46" s="380" t="s">
        <v>40</v>
      </c>
      <c r="E46" s="381"/>
      <c r="F46" s="381"/>
      <c r="G46" s="381"/>
      <c r="H46" s="169">
        <v>19.4</v>
      </c>
      <c r="I46" s="18">
        <v>132.72</v>
      </c>
      <c r="J46" s="18">
        <v>0</v>
      </c>
      <c r="K46" s="190">
        <f>J46/H46</f>
        <v>0</v>
      </c>
      <c r="L46" s="191">
        <f t="shared" si="6"/>
        <v>0</v>
      </c>
      <c r="M46" s="17"/>
    </row>
    <row r="47" spans="2:13" s="3" customFormat="1" ht="12.75" customHeight="1">
      <c r="B47" s="15" t="s">
        <v>41</v>
      </c>
      <c r="C47" s="16" t="s">
        <v>253</v>
      </c>
      <c r="D47" s="380" t="s">
        <v>220</v>
      </c>
      <c r="E47" s="381"/>
      <c r="F47" s="381"/>
      <c r="G47" s="381"/>
      <c r="H47" s="169">
        <v>0</v>
      </c>
      <c r="I47" s="18">
        <v>92.91</v>
      </c>
      <c r="J47" s="18">
        <v>0</v>
      </c>
      <c r="K47" s="190">
        <v>0</v>
      </c>
      <c r="L47" s="191">
        <f t="shared" si="6"/>
        <v>0</v>
      </c>
      <c r="M47" s="17"/>
    </row>
    <row r="48" spans="2:13" s="3" customFormat="1" ht="12.75" customHeight="1">
      <c r="B48" s="15" t="s">
        <v>43</v>
      </c>
      <c r="C48" s="16" t="s">
        <v>197</v>
      </c>
      <c r="D48" s="380" t="s">
        <v>44</v>
      </c>
      <c r="E48" s="381"/>
      <c r="F48" s="381"/>
      <c r="G48" s="381"/>
      <c r="H48" s="169">
        <v>0</v>
      </c>
      <c r="I48" s="18">
        <v>265.45</v>
      </c>
      <c r="J48" s="18">
        <v>0</v>
      </c>
      <c r="K48" s="190">
        <v>0</v>
      </c>
      <c r="L48" s="191">
        <f t="shared" si="6"/>
        <v>0</v>
      </c>
      <c r="M48" s="17"/>
    </row>
    <row r="49" spans="2:13" s="3" customFormat="1" ht="12.75" customHeight="1">
      <c r="B49" s="15" t="s">
        <v>45</v>
      </c>
      <c r="C49" s="16" t="s">
        <v>198</v>
      </c>
      <c r="D49" s="380" t="s">
        <v>46</v>
      </c>
      <c r="E49" s="381"/>
      <c r="F49" s="381"/>
      <c r="G49" s="381"/>
      <c r="H49" s="169">
        <v>92.18</v>
      </c>
      <c r="I49" s="18">
        <v>398.17</v>
      </c>
      <c r="J49" s="18">
        <v>0</v>
      </c>
      <c r="K49" s="190">
        <v>0</v>
      </c>
      <c r="L49" s="191">
        <f t="shared" si="6"/>
        <v>0</v>
      </c>
      <c r="M49" s="17"/>
    </row>
    <row r="50" spans="2:13" s="3" customFormat="1" ht="12.75" customHeight="1">
      <c r="B50" s="25">
        <v>4</v>
      </c>
      <c r="C50" s="26"/>
      <c r="D50" s="377" t="s">
        <v>72</v>
      </c>
      <c r="E50" s="377"/>
      <c r="F50" s="377"/>
      <c r="G50" s="377"/>
      <c r="H50" s="174">
        <f aca="true" t="shared" si="7" ref="H50:J51">H51</f>
        <v>0</v>
      </c>
      <c r="I50" s="27">
        <f t="shared" si="7"/>
        <v>0</v>
      </c>
      <c r="J50" s="27">
        <f t="shared" si="7"/>
        <v>0</v>
      </c>
      <c r="K50" s="199">
        <v>0</v>
      </c>
      <c r="L50" s="196" t="e">
        <f>J50/I50</f>
        <v>#DIV/0!</v>
      </c>
      <c r="M50" s="17"/>
    </row>
    <row r="51" spans="2:13" s="3" customFormat="1" ht="12.75" customHeight="1">
      <c r="B51" s="115">
        <v>42</v>
      </c>
      <c r="C51" s="84"/>
      <c r="D51" s="382" t="s">
        <v>73</v>
      </c>
      <c r="E51" s="382"/>
      <c r="F51" s="382"/>
      <c r="G51" s="382"/>
      <c r="H51" s="173">
        <f t="shared" si="7"/>
        <v>0</v>
      </c>
      <c r="I51" s="85">
        <f t="shared" si="7"/>
        <v>0</v>
      </c>
      <c r="J51" s="85">
        <f t="shared" si="7"/>
        <v>0</v>
      </c>
      <c r="K51" s="192">
        <v>0</v>
      </c>
      <c r="L51" s="274" t="e">
        <f aca="true" t="shared" si="8" ref="L51:L57">J51/I51</f>
        <v>#DIV/0!</v>
      </c>
      <c r="M51" s="17"/>
    </row>
    <row r="52" spans="2:13" s="3" customFormat="1" ht="12.75" customHeight="1">
      <c r="B52" s="111">
        <v>422</v>
      </c>
      <c r="C52" s="19"/>
      <c r="D52" s="383" t="s">
        <v>74</v>
      </c>
      <c r="E52" s="383"/>
      <c r="F52" s="383"/>
      <c r="G52" s="383"/>
      <c r="H52" s="171">
        <f>H53</f>
        <v>0</v>
      </c>
      <c r="I52" s="20">
        <f>I53+I54</f>
        <v>0</v>
      </c>
      <c r="J52" s="20">
        <f>J53+J54</f>
        <v>0</v>
      </c>
      <c r="K52" s="193">
        <v>0</v>
      </c>
      <c r="L52" s="275" t="e">
        <f t="shared" si="8"/>
        <v>#DIV/0!</v>
      </c>
      <c r="M52" s="17"/>
    </row>
    <row r="53" spans="2:13" s="3" customFormat="1" ht="12.75" customHeight="1">
      <c r="B53" s="15">
        <v>4221</v>
      </c>
      <c r="C53" s="16" t="s">
        <v>221</v>
      </c>
      <c r="D53" s="380" t="s">
        <v>60</v>
      </c>
      <c r="E53" s="381"/>
      <c r="F53" s="381"/>
      <c r="G53" s="381"/>
      <c r="H53" s="169">
        <v>0</v>
      </c>
      <c r="I53" s="18">
        <v>0</v>
      </c>
      <c r="J53" s="18">
        <v>0</v>
      </c>
      <c r="K53" s="190">
        <v>0</v>
      </c>
      <c r="L53" s="276" t="e">
        <f t="shared" si="8"/>
        <v>#DIV/0!</v>
      </c>
      <c r="M53" s="17"/>
    </row>
    <row r="54" spans="2:13" s="3" customFormat="1" ht="12.75" customHeight="1">
      <c r="B54" s="15">
        <v>424</v>
      </c>
      <c r="C54" s="16"/>
      <c r="D54" s="380" t="s">
        <v>57</v>
      </c>
      <c r="E54" s="381"/>
      <c r="F54" s="381"/>
      <c r="G54" s="381"/>
      <c r="H54" s="169">
        <f>H55</f>
        <v>0</v>
      </c>
      <c r="I54" s="18">
        <v>0</v>
      </c>
      <c r="J54" s="18">
        <v>0</v>
      </c>
      <c r="K54" s="190">
        <v>0</v>
      </c>
      <c r="L54" s="276" t="e">
        <f t="shared" si="8"/>
        <v>#DIV/0!</v>
      </c>
      <c r="M54" s="17"/>
    </row>
    <row r="55" spans="2:13" s="3" customFormat="1" ht="12.75" customHeight="1">
      <c r="B55" s="15">
        <v>4241</v>
      </c>
      <c r="C55" s="16" t="s">
        <v>222</v>
      </c>
      <c r="D55" s="16" t="s">
        <v>57</v>
      </c>
      <c r="E55" s="17"/>
      <c r="F55" s="17"/>
      <c r="G55" s="17"/>
      <c r="H55" s="169">
        <v>0</v>
      </c>
      <c r="I55" s="18">
        <v>0</v>
      </c>
      <c r="J55" s="18">
        <v>0</v>
      </c>
      <c r="K55" s="190">
        <v>0</v>
      </c>
      <c r="L55" s="276" t="e">
        <f t="shared" si="8"/>
        <v>#DIV/0!</v>
      </c>
      <c r="M55" s="17"/>
    </row>
    <row r="56" spans="2:13" s="3" customFormat="1" ht="12.75" customHeight="1">
      <c r="B56" s="15">
        <v>426</v>
      </c>
      <c r="C56" s="16"/>
      <c r="D56" s="16" t="s">
        <v>193</v>
      </c>
      <c r="E56" s="17"/>
      <c r="F56" s="17"/>
      <c r="G56" s="17"/>
      <c r="H56" s="169">
        <f>H57</f>
        <v>0</v>
      </c>
      <c r="I56" s="18">
        <v>0</v>
      </c>
      <c r="J56" s="18">
        <v>0</v>
      </c>
      <c r="K56" s="190">
        <v>0</v>
      </c>
      <c r="L56" s="276" t="e">
        <f t="shared" si="8"/>
        <v>#DIV/0!</v>
      </c>
      <c r="M56" s="17"/>
    </row>
    <row r="57" spans="2:13" s="3" customFormat="1" ht="12.75" customHeight="1">
      <c r="B57" s="15">
        <v>4262</v>
      </c>
      <c r="C57" s="16" t="s">
        <v>223</v>
      </c>
      <c r="D57" s="16" t="s">
        <v>224</v>
      </c>
      <c r="E57" s="17"/>
      <c r="F57" s="17"/>
      <c r="G57" s="17"/>
      <c r="H57" s="169">
        <v>0</v>
      </c>
      <c r="I57" s="18">
        <v>0</v>
      </c>
      <c r="J57" s="18">
        <v>0</v>
      </c>
      <c r="K57" s="190">
        <v>0</v>
      </c>
      <c r="L57" s="276" t="e">
        <f t="shared" si="8"/>
        <v>#DIV/0!</v>
      </c>
      <c r="M57" s="17"/>
    </row>
    <row r="58" spans="2:13" s="3" customFormat="1" ht="12.75" customHeight="1">
      <c r="B58" s="378" t="s">
        <v>47</v>
      </c>
      <c r="C58" s="378"/>
      <c r="D58" s="378"/>
      <c r="E58" s="378"/>
      <c r="F58" s="378"/>
      <c r="G58" s="378"/>
      <c r="H58" s="177">
        <f>H59+H74</f>
        <v>103.17</v>
      </c>
      <c r="I58" s="108">
        <f>I59+I74</f>
        <v>1990.84</v>
      </c>
      <c r="J58" s="108">
        <f>J59+J74</f>
        <v>450.43</v>
      </c>
      <c r="K58" s="110">
        <f>J58/H58</f>
        <v>4.365900940195793</v>
      </c>
      <c r="L58" s="195">
        <f aca="true" t="shared" si="9" ref="L58:L63">J58/I58</f>
        <v>0.22625123063631433</v>
      </c>
      <c r="M58" s="17"/>
    </row>
    <row r="59" spans="2:13" s="3" customFormat="1" ht="12.75" customHeight="1">
      <c r="B59" s="9">
        <v>3</v>
      </c>
      <c r="C59" s="10"/>
      <c r="D59" s="379" t="s">
        <v>62</v>
      </c>
      <c r="E59" s="379"/>
      <c r="F59" s="379"/>
      <c r="G59" s="379"/>
      <c r="H59" s="166">
        <f>H60</f>
        <v>103.17</v>
      </c>
      <c r="I59" s="23">
        <f>I60</f>
        <v>1990.84</v>
      </c>
      <c r="J59" s="23">
        <f>J60</f>
        <v>450.43</v>
      </c>
      <c r="K59" s="185">
        <f>J59/H59</f>
        <v>4.365900940195793</v>
      </c>
      <c r="L59" s="196">
        <f t="shared" si="9"/>
        <v>0.22625123063631433</v>
      </c>
      <c r="M59" s="17"/>
    </row>
    <row r="60" spans="2:13" s="3" customFormat="1" ht="12.75" customHeight="1">
      <c r="B60" s="83">
        <v>32</v>
      </c>
      <c r="C60" s="21"/>
      <c r="D60" s="376" t="s">
        <v>64</v>
      </c>
      <c r="E60" s="376"/>
      <c r="F60" s="376"/>
      <c r="G60" s="376"/>
      <c r="H60" s="167">
        <f>H61+H63+H69+H71</f>
        <v>103.17</v>
      </c>
      <c r="I60" s="22">
        <f>I61+I63+I69+I71</f>
        <v>1990.84</v>
      </c>
      <c r="J60" s="22">
        <f>J61+J63+J69+J73</f>
        <v>450.43</v>
      </c>
      <c r="K60" s="197">
        <f>J60/H60</f>
        <v>4.365900940195793</v>
      </c>
      <c r="L60" s="198">
        <f t="shared" si="9"/>
        <v>0.22625123063631433</v>
      </c>
      <c r="M60" s="17"/>
    </row>
    <row r="61" spans="1:13" s="3" customFormat="1" ht="12.75" customHeight="1">
      <c r="A61" s="45"/>
      <c r="B61" s="263">
        <v>322</v>
      </c>
      <c r="C61" s="45"/>
      <c r="D61" s="375" t="s">
        <v>66</v>
      </c>
      <c r="E61" s="375"/>
      <c r="F61" s="375"/>
      <c r="G61" s="375"/>
      <c r="H61" s="285">
        <f>H62</f>
        <v>0</v>
      </c>
      <c r="I61" s="285">
        <f>I62</f>
        <v>0</v>
      </c>
      <c r="J61" s="285">
        <f>J62</f>
        <v>0</v>
      </c>
      <c r="K61" s="272">
        <v>0</v>
      </c>
      <c r="L61" s="272">
        <v>0</v>
      </c>
      <c r="M61" s="17"/>
    </row>
    <row r="62" spans="1:13" s="3" customFormat="1" ht="12.75" customHeight="1">
      <c r="A62" s="45"/>
      <c r="B62" s="263">
        <v>3225</v>
      </c>
      <c r="C62" s="45" t="s">
        <v>200</v>
      </c>
      <c r="D62" s="45" t="s">
        <v>225</v>
      </c>
      <c r="E62" s="45"/>
      <c r="F62" s="45"/>
      <c r="G62" s="45"/>
      <c r="H62" s="285">
        <v>0</v>
      </c>
      <c r="I62" s="285">
        <v>0</v>
      </c>
      <c r="J62" s="285">
        <v>0</v>
      </c>
      <c r="K62" s="272">
        <v>0</v>
      </c>
      <c r="L62" s="272">
        <v>0</v>
      </c>
      <c r="M62" s="17"/>
    </row>
    <row r="63" spans="2:13" s="3" customFormat="1" ht="12.75" customHeight="1">
      <c r="B63" s="15">
        <v>323</v>
      </c>
      <c r="C63" s="16"/>
      <c r="D63" s="255" t="s">
        <v>67</v>
      </c>
      <c r="E63" s="16"/>
      <c r="F63" s="16"/>
      <c r="G63" s="16"/>
      <c r="H63" s="397">
        <f>H64+H65+H66+H67+H68</f>
        <v>103.17</v>
      </c>
      <c r="I63" s="397">
        <f>I64+I65+I66+I67+I68</f>
        <v>1725.3899999999999</v>
      </c>
      <c r="J63" s="397">
        <f>J64+J65+J66+J67+J68</f>
        <v>421.19</v>
      </c>
      <c r="K63" s="190">
        <v>4.0885</v>
      </c>
      <c r="L63" s="191">
        <f t="shared" si="9"/>
        <v>0.24411292519372432</v>
      </c>
      <c r="M63" s="17"/>
    </row>
    <row r="64" spans="2:13" s="3" customFormat="1" ht="12.75" customHeight="1">
      <c r="B64" s="15">
        <v>3231</v>
      </c>
      <c r="C64" s="16" t="s">
        <v>184</v>
      </c>
      <c r="D64" s="384" t="s">
        <v>226</v>
      </c>
      <c r="E64" s="384"/>
      <c r="F64" s="384"/>
      <c r="G64" s="384"/>
      <c r="H64" s="397">
        <v>0</v>
      </c>
      <c r="I64" s="397">
        <v>0</v>
      </c>
      <c r="J64" s="397">
        <v>0</v>
      </c>
      <c r="K64" s="190">
        <v>0</v>
      </c>
      <c r="L64" s="191">
        <v>0</v>
      </c>
      <c r="M64" s="17"/>
    </row>
    <row r="65" spans="2:13" s="3" customFormat="1" ht="12.75" customHeight="1">
      <c r="B65" s="15">
        <v>3232</v>
      </c>
      <c r="C65" s="16" t="s">
        <v>254</v>
      </c>
      <c r="D65" s="380" t="s">
        <v>23</v>
      </c>
      <c r="E65" s="381"/>
      <c r="F65" s="381"/>
      <c r="G65" s="381"/>
      <c r="H65" s="398">
        <v>0</v>
      </c>
      <c r="I65" s="397">
        <v>0</v>
      </c>
      <c r="J65" s="397">
        <v>0</v>
      </c>
      <c r="K65" s="190">
        <v>0</v>
      </c>
      <c r="L65" s="191">
        <v>0</v>
      </c>
      <c r="M65" s="17"/>
    </row>
    <row r="66" spans="2:13" s="3" customFormat="1" ht="12.75" customHeight="1">
      <c r="B66" s="15">
        <v>3233</v>
      </c>
      <c r="C66" s="16" t="s">
        <v>227</v>
      </c>
      <c r="D66" s="16" t="s">
        <v>25</v>
      </c>
      <c r="E66" s="17"/>
      <c r="F66" s="17"/>
      <c r="G66" s="17"/>
      <c r="H66" s="398">
        <v>0</v>
      </c>
      <c r="I66" s="397">
        <v>132.72</v>
      </c>
      <c r="J66" s="397">
        <v>132.73</v>
      </c>
      <c r="K66" s="190">
        <v>0</v>
      </c>
      <c r="L66" s="191">
        <f aca="true" t="shared" si="10" ref="L66:L117">J66/I66</f>
        <v>1.000075346594334</v>
      </c>
      <c r="M66" s="17"/>
    </row>
    <row r="67" spans="2:13" s="3" customFormat="1" ht="12.75" customHeight="1">
      <c r="B67" s="263">
        <v>3237</v>
      </c>
      <c r="C67" s="45" t="s">
        <v>185</v>
      </c>
      <c r="D67" s="375" t="s">
        <v>31</v>
      </c>
      <c r="E67" s="375"/>
      <c r="F67" s="375"/>
      <c r="G67" s="375"/>
      <c r="H67" s="285">
        <v>81.93</v>
      </c>
      <c r="I67" s="285">
        <v>530.89</v>
      </c>
      <c r="J67" s="285">
        <v>92.21</v>
      </c>
      <c r="K67" s="272">
        <f>J67/H67</f>
        <v>1.1254729647259853</v>
      </c>
      <c r="L67" s="191">
        <f t="shared" si="10"/>
        <v>0.17368946486089396</v>
      </c>
      <c r="M67" s="17"/>
    </row>
    <row r="68" spans="2:13" s="3" customFormat="1" ht="12.75" customHeight="1">
      <c r="B68" s="263">
        <v>3239</v>
      </c>
      <c r="C68" s="45" t="s">
        <v>183</v>
      </c>
      <c r="D68" s="45" t="s">
        <v>35</v>
      </c>
      <c r="E68" s="45"/>
      <c r="F68" s="45"/>
      <c r="G68" s="45"/>
      <c r="H68" s="285">
        <v>21.24</v>
      </c>
      <c r="I68" s="285">
        <v>1061.78</v>
      </c>
      <c r="J68" s="285">
        <v>196.25</v>
      </c>
      <c r="K68" s="272">
        <f>J68/H68</f>
        <v>9.23964218455744</v>
      </c>
      <c r="L68" s="191">
        <f t="shared" si="10"/>
        <v>0.18483113262634446</v>
      </c>
      <c r="M68" s="17"/>
    </row>
    <row r="69" spans="2:13" s="3" customFormat="1" ht="12.75" customHeight="1">
      <c r="B69" s="263">
        <v>324</v>
      </c>
      <c r="C69" s="45"/>
      <c r="D69" s="45" t="s">
        <v>52</v>
      </c>
      <c r="E69" s="45"/>
      <c r="F69" s="45"/>
      <c r="G69" s="45"/>
      <c r="H69" s="285">
        <f>H70</f>
        <v>0</v>
      </c>
      <c r="I69" s="285">
        <f>I70</f>
        <v>0</v>
      </c>
      <c r="J69" s="285">
        <v>0</v>
      </c>
      <c r="K69" s="272">
        <v>0</v>
      </c>
      <c r="L69" s="191" t="e">
        <f t="shared" si="10"/>
        <v>#DIV/0!</v>
      </c>
      <c r="M69" s="17"/>
    </row>
    <row r="70" spans="2:13" s="3" customFormat="1" ht="12.75" customHeight="1">
      <c r="B70" s="15">
        <v>3241</v>
      </c>
      <c r="C70" s="16" t="s">
        <v>228</v>
      </c>
      <c r="D70" s="380" t="s">
        <v>52</v>
      </c>
      <c r="E70" s="381"/>
      <c r="F70" s="381"/>
      <c r="G70" s="381"/>
      <c r="H70" s="398">
        <v>0</v>
      </c>
      <c r="I70" s="397">
        <v>0</v>
      </c>
      <c r="J70" s="397">
        <v>0</v>
      </c>
      <c r="K70" s="190">
        <v>0</v>
      </c>
      <c r="L70" s="191" t="e">
        <f t="shared" si="10"/>
        <v>#DIV/0!</v>
      </c>
      <c r="M70" s="17"/>
    </row>
    <row r="71" spans="2:13" s="3" customFormat="1" ht="12.75" customHeight="1">
      <c r="B71" s="15">
        <v>329</v>
      </c>
      <c r="C71" s="16"/>
      <c r="D71" s="16" t="s">
        <v>46</v>
      </c>
      <c r="E71" s="17"/>
      <c r="F71" s="17"/>
      <c r="G71" s="17"/>
      <c r="H71" s="398">
        <f>H72+H73</f>
        <v>0</v>
      </c>
      <c r="I71" s="397">
        <f>I72+I73</f>
        <v>265.45</v>
      </c>
      <c r="J71" s="397">
        <f>J72+J73</f>
        <v>29.24</v>
      </c>
      <c r="K71" s="190">
        <v>0</v>
      </c>
      <c r="L71" s="191">
        <f t="shared" si="10"/>
        <v>0.11015257110566962</v>
      </c>
      <c r="M71" s="17"/>
    </row>
    <row r="72" spans="2:13" s="3" customFormat="1" ht="12.75" customHeight="1">
      <c r="B72" s="15">
        <v>3294</v>
      </c>
      <c r="C72" s="16" t="s">
        <v>229</v>
      </c>
      <c r="D72" s="16" t="s">
        <v>220</v>
      </c>
      <c r="E72" s="17"/>
      <c r="F72" s="17"/>
      <c r="G72" s="17"/>
      <c r="H72" s="398">
        <v>0</v>
      </c>
      <c r="I72" s="397">
        <v>0</v>
      </c>
      <c r="J72" s="397">
        <v>0</v>
      </c>
      <c r="K72" s="190">
        <v>0</v>
      </c>
      <c r="L72" s="191" t="e">
        <f t="shared" si="10"/>
        <v>#DIV/0!</v>
      </c>
      <c r="M72" s="17"/>
    </row>
    <row r="73" spans="2:13" s="3" customFormat="1" ht="12.75" customHeight="1">
      <c r="B73" s="263">
        <v>3299</v>
      </c>
      <c r="C73" s="45" t="s">
        <v>199</v>
      </c>
      <c r="D73" s="375" t="s">
        <v>46</v>
      </c>
      <c r="E73" s="375"/>
      <c r="F73" s="375"/>
      <c r="G73" s="375"/>
      <c r="H73" s="285">
        <f>H75</f>
        <v>0</v>
      </c>
      <c r="I73" s="285">
        <v>265.45</v>
      </c>
      <c r="J73" s="285">
        <v>29.24</v>
      </c>
      <c r="K73" s="272">
        <v>0</v>
      </c>
      <c r="L73" s="191">
        <f t="shared" si="10"/>
        <v>0.11015257110566962</v>
      </c>
      <c r="M73" s="17"/>
    </row>
    <row r="74" spans="2:13" s="3" customFormat="1" ht="12.75" customHeight="1">
      <c r="B74" s="256">
        <v>4</v>
      </c>
      <c r="C74" s="257"/>
      <c r="D74" s="258" t="s">
        <v>233</v>
      </c>
      <c r="E74" s="258"/>
      <c r="F74" s="258"/>
      <c r="G74" s="258"/>
      <c r="H74" s="259">
        <f>H75</f>
        <v>0</v>
      </c>
      <c r="I74" s="260">
        <v>0</v>
      </c>
      <c r="J74" s="260">
        <v>0</v>
      </c>
      <c r="K74" s="261">
        <v>0</v>
      </c>
      <c r="L74" s="262" t="e">
        <f t="shared" si="10"/>
        <v>#DIV/0!</v>
      </c>
      <c r="M74" s="17"/>
    </row>
    <row r="75" spans="2:13" s="3" customFormat="1" ht="12.75" customHeight="1">
      <c r="B75" s="15">
        <v>42</v>
      </c>
      <c r="C75" s="16"/>
      <c r="D75" s="380" t="s">
        <v>230</v>
      </c>
      <c r="E75" s="381"/>
      <c r="F75" s="381"/>
      <c r="G75" s="381"/>
      <c r="H75" s="169">
        <f>H76</f>
        <v>0</v>
      </c>
      <c r="I75" s="18">
        <v>0</v>
      </c>
      <c r="J75" s="18">
        <v>0</v>
      </c>
      <c r="K75" s="272">
        <v>0</v>
      </c>
      <c r="L75" s="191">
        <v>0</v>
      </c>
      <c r="M75" s="17"/>
    </row>
    <row r="76" spans="2:13" s="3" customFormat="1" ht="12.75" customHeight="1">
      <c r="B76" s="15">
        <v>422</v>
      </c>
      <c r="C76" s="16"/>
      <c r="D76" s="16" t="s">
        <v>231</v>
      </c>
      <c r="E76" s="17"/>
      <c r="F76" s="17"/>
      <c r="G76" s="17"/>
      <c r="H76" s="169">
        <f>H77</f>
        <v>0</v>
      </c>
      <c r="I76" s="18">
        <v>0</v>
      </c>
      <c r="J76" s="18">
        <v>0</v>
      </c>
      <c r="K76" s="272">
        <v>0</v>
      </c>
      <c r="L76" s="191">
        <v>0</v>
      </c>
      <c r="M76" s="17"/>
    </row>
    <row r="77" spans="2:13" s="3" customFormat="1" ht="12.75" customHeight="1">
      <c r="B77" s="15">
        <v>4221</v>
      </c>
      <c r="C77" s="16" t="s">
        <v>232</v>
      </c>
      <c r="D77" s="16" t="s">
        <v>60</v>
      </c>
      <c r="E77" s="17"/>
      <c r="F77" s="17"/>
      <c r="G77" s="17"/>
      <c r="H77" s="169">
        <v>0</v>
      </c>
      <c r="I77" s="18">
        <v>0</v>
      </c>
      <c r="J77" s="18">
        <v>0</v>
      </c>
      <c r="K77" s="272">
        <v>0</v>
      </c>
      <c r="L77" s="191">
        <v>0</v>
      </c>
      <c r="M77" s="17"/>
    </row>
    <row r="78" spans="2:13" s="3" customFormat="1" ht="12.75" customHeight="1" thickBot="1">
      <c r="B78" s="378" t="s">
        <v>58</v>
      </c>
      <c r="C78" s="378"/>
      <c r="D78" s="378"/>
      <c r="E78" s="378"/>
      <c r="F78" s="378"/>
      <c r="G78" s="378"/>
      <c r="H78" s="175">
        <f>H79+H97</f>
        <v>0</v>
      </c>
      <c r="I78" s="108">
        <f>I79+I97</f>
        <v>1327.23</v>
      </c>
      <c r="J78" s="108">
        <f>J79+J97</f>
        <v>0</v>
      </c>
      <c r="K78" s="110" t="e">
        <f aca="true" t="shared" si="11" ref="K78:K86">J78/H78</f>
        <v>#DIV/0!</v>
      </c>
      <c r="L78" s="279">
        <f t="shared" si="10"/>
        <v>0</v>
      </c>
      <c r="M78" s="17"/>
    </row>
    <row r="79" spans="2:13" s="3" customFormat="1" ht="12.75" customHeight="1" thickBot="1" thickTop="1">
      <c r="B79" s="9">
        <v>3</v>
      </c>
      <c r="C79" s="10"/>
      <c r="D79" s="379" t="s">
        <v>62</v>
      </c>
      <c r="E79" s="379"/>
      <c r="F79" s="379"/>
      <c r="G79" s="379"/>
      <c r="H79" s="166">
        <f>H80+H85</f>
        <v>0</v>
      </c>
      <c r="I79" s="23">
        <f>I80+I85</f>
        <v>1327.23</v>
      </c>
      <c r="J79" s="23">
        <f>J80+J85</f>
        <v>0</v>
      </c>
      <c r="K79" s="185" t="e">
        <f t="shared" si="11"/>
        <v>#DIV/0!</v>
      </c>
      <c r="L79" s="278">
        <f t="shared" si="10"/>
        <v>0</v>
      </c>
      <c r="M79" s="17"/>
    </row>
    <row r="80" spans="2:13" s="3" customFormat="1" ht="12.75" customHeight="1" thickTop="1">
      <c r="B80" s="83">
        <v>31</v>
      </c>
      <c r="C80" s="24"/>
      <c r="D80" s="376" t="s">
        <v>63</v>
      </c>
      <c r="E80" s="376"/>
      <c r="F80" s="376"/>
      <c r="G80" s="376"/>
      <c r="H80" s="167">
        <f>H81+H83</f>
        <v>0</v>
      </c>
      <c r="I80" s="116">
        <f>I81+I83</f>
        <v>0</v>
      </c>
      <c r="J80" s="116">
        <f>J81+J83</f>
        <v>0</v>
      </c>
      <c r="K80" s="274" t="e">
        <f t="shared" si="11"/>
        <v>#DIV/0!</v>
      </c>
      <c r="L80" s="262" t="e">
        <f t="shared" si="10"/>
        <v>#DIV/0!</v>
      </c>
      <c r="M80" s="17"/>
    </row>
    <row r="81" spans="2:13" s="3" customFormat="1" ht="12.75" customHeight="1">
      <c r="B81" s="12">
        <v>311</v>
      </c>
      <c r="C81" s="13"/>
      <c r="D81" s="374" t="s">
        <v>70</v>
      </c>
      <c r="E81" s="374"/>
      <c r="F81" s="374"/>
      <c r="G81" s="374"/>
      <c r="H81" s="168">
        <f>H82</f>
        <v>0</v>
      </c>
      <c r="I81" s="113">
        <f>I82</f>
        <v>0</v>
      </c>
      <c r="J81" s="113">
        <f>J82</f>
        <v>0</v>
      </c>
      <c r="K81" s="275" t="e">
        <f t="shared" si="11"/>
        <v>#DIV/0!</v>
      </c>
      <c r="L81" s="270" t="e">
        <f t="shared" si="10"/>
        <v>#DIV/0!</v>
      </c>
      <c r="M81" s="17"/>
    </row>
    <row r="82" spans="2:13" s="3" customFormat="1" ht="12.75" customHeight="1">
      <c r="B82" s="15" t="s">
        <v>48</v>
      </c>
      <c r="C82" s="16" t="s">
        <v>201</v>
      </c>
      <c r="D82" s="380" t="s">
        <v>49</v>
      </c>
      <c r="E82" s="381"/>
      <c r="F82" s="381"/>
      <c r="G82" s="381"/>
      <c r="H82" s="169">
        <v>0</v>
      </c>
      <c r="I82" s="18">
        <v>0</v>
      </c>
      <c r="J82" s="18">
        <v>0</v>
      </c>
      <c r="K82" s="272" t="e">
        <f t="shared" si="11"/>
        <v>#DIV/0!</v>
      </c>
      <c r="L82" s="191" t="e">
        <f t="shared" si="10"/>
        <v>#DIV/0!</v>
      </c>
      <c r="M82" s="17"/>
    </row>
    <row r="83" spans="2:13" s="3" customFormat="1" ht="12.75" customHeight="1">
      <c r="B83" s="112">
        <v>313</v>
      </c>
      <c r="C83" s="112"/>
      <c r="D83" s="383" t="s">
        <v>71</v>
      </c>
      <c r="E83" s="383"/>
      <c r="F83" s="383"/>
      <c r="G83" s="383"/>
      <c r="H83" s="171">
        <f>H84</f>
        <v>0</v>
      </c>
      <c r="I83" s="20">
        <f>I84</f>
        <v>0</v>
      </c>
      <c r="J83" s="20">
        <f>J84</f>
        <v>0</v>
      </c>
      <c r="K83" s="275" t="e">
        <f t="shared" si="11"/>
        <v>#DIV/0!</v>
      </c>
      <c r="L83" s="270" t="e">
        <f t="shared" si="10"/>
        <v>#DIV/0!</v>
      </c>
      <c r="M83" s="17"/>
    </row>
    <row r="84" spans="2:13" s="3" customFormat="1" ht="12.75" customHeight="1">
      <c r="B84" s="15" t="s">
        <v>50</v>
      </c>
      <c r="C84" s="16" t="s">
        <v>202</v>
      </c>
      <c r="D84" s="380" t="s">
        <v>51</v>
      </c>
      <c r="E84" s="381"/>
      <c r="F84" s="381"/>
      <c r="G84" s="381"/>
      <c r="H84" s="169">
        <v>0</v>
      </c>
      <c r="I84" s="18">
        <v>0</v>
      </c>
      <c r="J84" s="18">
        <v>0</v>
      </c>
      <c r="K84" s="272" t="e">
        <f t="shared" si="11"/>
        <v>#DIV/0!</v>
      </c>
      <c r="L84" s="191" t="e">
        <f t="shared" si="10"/>
        <v>#DIV/0!</v>
      </c>
      <c r="M84" s="17"/>
    </row>
    <row r="85" spans="2:13" s="3" customFormat="1" ht="12.75" customHeight="1">
      <c r="B85" s="83">
        <v>32</v>
      </c>
      <c r="C85" s="21"/>
      <c r="D85" s="376" t="s">
        <v>64</v>
      </c>
      <c r="E85" s="376"/>
      <c r="F85" s="376"/>
      <c r="G85" s="376"/>
      <c r="H85" s="167">
        <f>H86+H88+H95</f>
        <v>0</v>
      </c>
      <c r="I85" s="22">
        <f>I86+I88+I95</f>
        <v>1327.23</v>
      </c>
      <c r="J85" s="22">
        <f>+J86+J88+J95</f>
        <v>0</v>
      </c>
      <c r="K85" s="197" t="e">
        <f t="shared" si="11"/>
        <v>#DIV/0!</v>
      </c>
      <c r="L85" s="262">
        <f t="shared" si="10"/>
        <v>0</v>
      </c>
      <c r="M85" s="17"/>
    </row>
    <row r="86" spans="2:13" s="3" customFormat="1" ht="12.75" customHeight="1">
      <c r="B86" s="45">
        <v>322</v>
      </c>
      <c r="C86" s="45"/>
      <c r="D86" s="375" t="s">
        <v>66</v>
      </c>
      <c r="E86" s="375"/>
      <c r="F86" s="375"/>
      <c r="G86" s="375"/>
      <c r="H86" s="285">
        <v>0</v>
      </c>
      <c r="I86" s="285">
        <f>I87</f>
        <v>0</v>
      </c>
      <c r="J86" s="285">
        <f>J87</f>
        <v>0</v>
      </c>
      <c r="K86" s="272" t="e">
        <f t="shared" si="11"/>
        <v>#DIV/0!</v>
      </c>
      <c r="L86" s="191" t="e">
        <f t="shared" si="10"/>
        <v>#DIV/0!</v>
      </c>
      <c r="M86" s="17"/>
    </row>
    <row r="87" spans="2:13" s="3" customFormat="1" ht="12.75" customHeight="1">
      <c r="B87" s="45">
        <v>3221</v>
      </c>
      <c r="C87" s="45" t="s">
        <v>203</v>
      </c>
      <c r="D87" s="45" t="s">
        <v>11</v>
      </c>
      <c r="E87" s="45"/>
      <c r="F87" s="45"/>
      <c r="G87" s="45"/>
      <c r="H87" s="285">
        <v>0</v>
      </c>
      <c r="I87" s="285">
        <v>0</v>
      </c>
      <c r="J87" s="285">
        <v>0</v>
      </c>
      <c r="K87" s="272" t="e">
        <f aca="true" t="shared" si="12" ref="K87:K96">J87/H87</f>
        <v>#DIV/0!</v>
      </c>
      <c r="L87" s="191" t="e">
        <f t="shared" si="10"/>
        <v>#DIV/0!</v>
      </c>
      <c r="M87" s="17"/>
    </row>
    <row r="88" spans="2:13" s="3" customFormat="1" ht="12.75" customHeight="1">
      <c r="B88" s="45">
        <v>323</v>
      </c>
      <c r="C88" s="45"/>
      <c r="D88" s="375" t="s">
        <v>67</v>
      </c>
      <c r="E88" s="375"/>
      <c r="F88" s="375"/>
      <c r="G88" s="375"/>
      <c r="H88" s="285">
        <f>H89+H90+H91+H92</f>
        <v>0</v>
      </c>
      <c r="I88" s="285">
        <v>1327.23</v>
      </c>
      <c r="J88" s="285">
        <f>J89+J90+J91+J92</f>
        <v>0</v>
      </c>
      <c r="K88" s="272" t="e">
        <f t="shared" si="12"/>
        <v>#DIV/0!</v>
      </c>
      <c r="L88" s="191">
        <f t="shared" si="10"/>
        <v>0</v>
      </c>
      <c r="M88" s="17"/>
    </row>
    <row r="89" spans="2:13" s="3" customFormat="1" ht="12.75" customHeight="1">
      <c r="B89" s="45">
        <v>3231</v>
      </c>
      <c r="C89" s="45" t="s">
        <v>204</v>
      </c>
      <c r="D89" s="45" t="s">
        <v>169</v>
      </c>
      <c r="E89" s="45" t="s">
        <v>166</v>
      </c>
      <c r="F89" s="45"/>
      <c r="G89" s="45"/>
      <c r="H89" s="285">
        <v>0</v>
      </c>
      <c r="I89" s="285">
        <v>0</v>
      </c>
      <c r="J89" s="285">
        <v>0</v>
      </c>
      <c r="K89" s="272" t="e">
        <f t="shared" si="12"/>
        <v>#DIV/0!</v>
      </c>
      <c r="L89" s="191" t="e">
        <f t="shared" si="10"/>
        <v>#DIV/0!</v>
      </c>
      <c r="M89" s="17"/>
    </row>
    <row r="90" spans="2:13" s="3" customFormat="1" ht="12.75" customHeight="1">
      <c r="B90" s="45">
        <v>3232</v>
      </c>
      <c r="C90" s="45" t="s">
        <v>234</v>
      </c>
      <c r="D90" s="45" t="s">
        <v>167</v>
      </c>
      <c r="E90" s="45" t="s">
        <v>168</v>
      </c>
      <c r="F90" s="45"/>
      <c r="G90" s="45"/>
      <c r="H90" s="285">
        <v>0</v>
      </c>
      <c r="I90" s="285">
        <v>0</v>
      </c>
      <c r="J90" s="285">
        <v>0</v>
      </c>
      <c r="K90" s="272" t="e">
        <f t="shared" si="12"/>
        <v>#DIV/0!</v>
      </c>
      <c r="L90" s="191" t="e">
        <f t="shared" si="10"/>
        <v>#DIV/0!</v>
      </c>
      <c r="M90" s="17"/>
    </row>
    <row r="91" spans="2:13" s="3" customFormat="1" ht="12.75" customHeight="1">
      <c r="B91" s="45">
        <v>3237</v>
      </c>
      <c r="C91" s="45" t="s">
        <v>235</v>
      </c>
      <c r="D91" s="45" t="s">
        <v>31</v>
      </c>
      <c r="E91" s="45"/>
      <c r="F91" s="45"/>
      <c r="G91" s="45"/>
      <c r="H91" s="285">
        <v>0</v>
      </c>
      <c r="I91" s="285">
        <v>0</v>
      </c>
      <c r="J91" s="285">
        <v>0</v>
      </c>
      <c r="K91" s="272" t="e">
        <f t="shared" si="12"/>
        <v>#DIV/0!</v>
      </c>
      <c r="L91" s="191" t="e">
        <f t="shared" si="10"/>
        <v>#DIV/0!</v>
      </c>
      <c r="M91" s="17"/>
    </row>
    <row r="92" spans="2:13" s="3" customFormat="1" ht="12.75" customHeight="1">
      <c r="B92" s="45">
        <v>3239</v>
      </c>
      <c r="C92" s="45" t="s">
        <v>236</v>
      </c>
      <c r="D92" s="45" t="s">
        <v>35</v>
      </c>
      <c r="E92" s="45"/>
      <c r="F92" s="45"/>
      <c r="G92" s="45"/>
      <c r="H92" s="285">
        <v>0</v>
      </c>
      <c r="I92" s="285">
        <v>1327.23</v>
      </c>
      <c r="J92" s="285">
        <v>0</v>
      </c>
      <c r="K92" s="272" t="e">
        <f t="shared" si="12"/>
        <v>#DIV/0!</v>
      </c>
      <c r="L92" s="191">
        <f t="shared" si="10"/>
        <v>0</v>
      </c>
      <c r="M92" s="17"/>
    </row>
    <row r="93" spans="2:13" s="3" customFormat="1" ht="12.75" customHeight="1">
      <c r="B93" s="45">
        <v>329</v>
      </c>
      <c r="C93" s="45"/>
      <c r="D93" s="45" t="s">
        <v>46</v>
      </c>
      <c r="E93" s="45"/>
      <c r="F93" s="45"/>
      <c r="G93" s="45"/>
      <c r="H93" s="285">
        <v>0</v>
      </c>
      <c r="I93" s="285">
        <v>0</v>
      </c>
      <c r="J93" s="285">
        <v>0</v>
      </c>
      <c r="K93" s="272" t="e">
        <f t="shared" si="12"/>
        <v>#DIV/0!</v>
      </c>
      <c r="L93" s="191" t="e">
        <f t="shared" si="10"/>
        <v>#DIV/0!</v>
      </c>
      <c r="M93" s="17"/>
    </row>
    <row r="94" spans="2:13" s="3" customFormat="1" ht="12.75" customHeight="1">
      <c r="B94" s="45">
        <v>3292</v>
      </c>
      <c r="C94" s="45" t="s">
        <v>255</v>
      </c>
      <c r="D94" s="45" t="s">
        <v>38</v>
      </c>
      <c r="E94" s="45"/>
      <c r="F94" s="45"/>
      <c r="G94" s="45"/>
      <c r="H94" s="285">
        <v>0</v>
      </c>
      <c r="I94" s="285">
        <v>0</v>
      </c>
      <c r="J94" s="285">
        <v>0</v>
      </c>
      <c r="K94" s="272" t="e">
        <f>J94/H94</f>
        <v>#DIV/0!</v>
      </c>
      <c r="L94" s="191" t="e">
        <f>J94/I94</f>
        <v>#DIV/0!</v>
      </c>
      <c r="M94" s="17"/>
    </row>
    <row r="95" spans="2:13" s="3" customFormat="1" ht="12.75" customHeight="1">
      <c r="B95" s="45">
        <v>324</v>
      </c>
      <c r="C95" s="45"/>
      <c r="D95" s="375" t="s">
        <v>52</v>
      </c>
      <c r="E95" s="375"/>
      <c r="F95" s="375"/>
      <c r="G95" s="375"/>
      <c r="H95" s="285">
        <f>H96</f>
        <v>0</v>
      </c>
      <c r="I95" s="285">
        <f>I96</f>
        <v>0</v>
      </c>
      <c r="J95" s="285">
        <v>0</v>
      </c>
      <c r="K95" s="272" t="e">
        <f t="shared" si="12"/>
        <v>#DIV/0!</v>
      </c>
      <c r="L95" s="191" t="e">
        <f t="shared" si="10"/>
        <v>#DIV/0!</v>
      </c>
      <c r="M95" s="17"/>
    </row>
    <row r="96" spans="2:13" s="3" customFormat="1" ht="12.75" customHeight="1">
      <c r="B96" s="45">
        <v>3241</v>
      </c>
      <c r="C96" s="45" t="s">
        <v>237</v>
      </c>
      <c r="D96" s="45" t="s">
        <v>52</v>
      </c>
      <c r="E96" s="45"/>
      <c r="F96" s="45"/>
      <c r="G96" s="45"/>
      <c r="H96" s="285">
        <v>0</v>
      </c>
      <c r="I96" s="285">
        <v>0</v>
      </c>
      <c r="J96" s="285">
        <v>0</v>
      </c>
      <c r="K96" s="272" t="e">
        <f t="shared" si="12"/>
        <v>#DIV/0!</v>
      </c>
      <c r="L96" s="191" t="e">
        <f t="shared" si="10"/>
        <v>#DIV/0!</v>
      </c>
      <c r="M96" s="17"/>
    </row>
    <row r="97" spans="2:13" s="3" customFormat="1" ht="12.75" customHeight="1">
      <c r="B97" s="25">
        <v>4</v>
      </c>
      <c r="C97" s="26"/>
      <c r="D97" s="377" t="s">
        <v>72</v>
      </c>
      <c r="E97" s="377"/>
      <c r="F97" s="377"/>
      <c r="G97" s="377"/>
      <c r="H97" s="174">
        <f>H98</f>
        <v>0</v>
      </c>
      <c r="I97" s="27">
        <f aca="true" t="shared" si="13" ref="I97:J99">I98</f>
        <v>0</v>
      </c>
      <c r="J97" s="27">
        <f t="shared" si="13"/>
        <v>0</v>
      </c>
      <c r="K97" s="199" t="e">
        <f>J97/H97</f>
        <v>#DIV/0!</v>
      </c>
      <c r="L97" s="277" t="e">
        <f>J97/I97</f>
        <v>#DIV/0!</v>
      </c>
      <c r="M97" s="17"/>
    </row>
    <row r="98" spans="2:13" s="3" customFormat="1" ht="12.75" customHeight="1">
      <c r="B98" s="115">
        <v>45</v>
      </c>
      <c r="C98" s="84"/>
      <c r="D98" s="382" t="s">
        <v>239</v>
      </c>
      <c r="E98" s="382"/>
      <c r="F98" s="382"/>
      <c r="G98" s="382"/>
      <c r="H98" s="173">
        <f>H99</f>
        <v>0</v>
      </c>
      <c r="I98" s="85">
        <f t="shared" si="13"/>
        <v>0</v>
      </c>
      <c r="J98" s="85">
        <f t="shared" si="13"/>
        <v>0</v>
      </c>
      <c r="K98" s="261" t="e">
        <f aca="true" t="shared" si="14" ref="K98:K117">J98/H98</f>
        <v>#DIV/0!</v>
      </c>
      <c r="L98" s="262" t="e">
        <f t="shared" si="10"/>
        <v>#DIV/0!</v>
      </c>
      <c r="M98" s="17"/>
    </row>
    <row r="99" spans="2:13" s="3" customFormat="1" ht="12.75" customHeight="1">
      <c r="B99" s="111">
        <v>451</v>
      </c>
      <c r="C99" s="19"/>
      <c r="D99" s="383" t="s">
        <v>238</v>
      </c>
      <c r="E99" s="383"/>
      <c r="F99" s="383"/>
      <c r="G99" s="383"/>
      <c r="H99" s="171">
        <f>H100</f>
        <v>0</v>
      </c>
      <c r="I99" s="20">
        <f t="shared" si="13"/>
        <v>0</v>
      </c>
      <c r="J99" s="20">
        <f t="shared" si="13"/>
        <v>0</v>
      </c>
      <c r="K99" s="272" t="e">
        <f t="shared" si="14"/>
        <v>#DIV/0!</v>
      </c>
      <c r="L99" s="191" t="e">
        <f t="shared" si="10"/>
        <v>#DIV/0!</v>
      </c>
      <c r="M99" s="17"/>
    </row>
    <row r="100" spans="2:13" s="3" customFormat="1" ht="12.75" customHeight="1">
      <c r="B100" s="15" t="s">
        <v>53</v>
      </c>
      <c r="C100" s="16" t="s">
        <v>240</v>
      </c>
      <c r="D100" s="380" t="s">
        <v>238</v>
      </c>
      <c r="E100" s="381"/>
      <c r="F100" s="381"/>
      <c r="G100" s="381"/>
      <c r="H100" s="169">
        <v>0</v>
      </c>
      <c r="I100" s="18">
        <v>0</v>
      </c>
      <c r="J100" s="18">
        <v>0</v>
      </c>
      <c r="K100" s="272" t="e">
        <f t="shared" si="14"/>
        <v>#DIV/0!</v>
      </c>
      <c r="L100" s="191" t="e">
        <f t="shared" si="10"/>
        <v>#DIV/0!</v>
      </c>
      <c r="M100" s="17"/>
    </row>
    <row r="101" spans="2:13" s="3" customFormat="1" ht="12.75" customHeight="1">
      <c r="B101" s="378" t="s">
        <v>61</v>
      </c>
      <c r="C101" s="378"/>
      <c r="D101" s="378"/>
      <c r="E101" s="378"/>
      <c r="F101" s="378"/>
      <c r="G101" s="378"/>
      <c r="H101" s="175">
        <f>H102+H113</f>
        <v>0</v>
      </c>
      <c r="I101" s="108">
        <f>I102+I113</f>
        <v>1831.79</v>
      </c>
      <c r="J101" s="108">
        <f>J102+J113</f>
        <v>0</v>
      </c>
      <c r="K101" s="280" t="e">
        <f t="shared" si="14"/>
        <v>#DIV/0!</v>
      </c>
      <c r="L101" s="281">
        <f t="shared" si="10"/>
        <v>0</v>
      </c>
      <c r="M101" s="17"/>
    </row>
    <row r="102" spans="2:13" s="3" customFormat="1" ht="12.75" customHeight="1">
      <c r="B102" s="9">
        <v>3</v>
      </c>
      <c r="C102" s="10"/>
      <c r="D102" s="379" t="s">
        <v>62</v>
      </c>
      <c r="E102" s="379"/>
      <c r="F102" s="379"/>
      <c r="G102" s="379"/>
      <c r="H102" s="166">
        <f>H103</f>
        <v>0</v>
      </c>
      <c r="I102" s="23">
        <f>I103+I113</f>
        <v>1831.79</v>
      </c>
      <c r="J102" s="23">
        <f>J103</f>
        <v>0</v>
      </c>
      <c r="K102" s="199" t="e">
        <f t="shared" si="14"/>
        <v>#DIV/0!</v>
      </c>
      <c r="L102" s="283">
        <f t="shared" si="10"/>
        <v>0</v>
      </c>
      <c r="M102" s="17"/>
    </row>
    <row r="103" spans="2:13" s="3" customFormat="1" ht="12.75" customHeight="1">
      <c r="B103" s="83">
        <v>32</v>
      </c>
      <c r="C103" s="21"/>
      <c r="D103" s="376" t="s">
        <v>64</v>
      </c>
      <c r="E103" s="376"/>
      <c r="F103" s="376"/>
      <c r="G103" s="376"/>
      <c r="H103" s="167">
        <f>H104+H106+H111</f>
        <v>0</v>
      </c>
      <c r="I103" s="22">
        <f>I104+I106+I111</f>
        <v>1831.79</v>
      </c>
      <c r="J103" s="22">
        <f>J104+J106+J111</f>
        <v>0</v>
      </c>
      <c r="K103" s="274" t="e">
        <f t="shared" si="14"/>
        <v>#DIV/0!</v>
      </c>
      <c r="L103" s="262">
        <f t="shared" si="10"/>
        <v>0</v>
      </c>
      <c r="M103" s="17"/>
    </row>
    <row r="104" spans="2:13" s="3" customFormat="1" ht="12.75" customHeight="1">
      <c r="B104" s="111">
        <v>322</v>
      </c>
      <c r="C104" s="19"/>
      <c r="D104" s="374" t="s">
        <v>66</v>
      </c>
      <c r="E104" s="374"/>
      <c r="F104" s="374"/>
      <c r="G104" s="374"/>
      <c r="H104" s="168">
        <f>H105</f>
        <v>0</v>
      </c>
      <c r="I104" s="20">
        <f>I105</f>
        <v>0</v>
      </c>
      <c r="J104" s="20">
        <f>J105</f>
        <v>0</v>
      </c>
      <c r="K104" s="272" t="e">
        <f t="shared" si="14"/>
        <v>#DIV/0!</v>
      </c>
      <c r="L104" s="191" t="e">
        <f t="shared" si="10"/>
        <v>#DIV/0!</v>
      </c>
      <c r="M104" s="17"/>
    </row>
    <row r="105" spans="2:13" s="3" customFormat="1" ht="12.75" customHeight="1">
      <c r="B105" s="15" t="s">
        <v>18</v>
      </c>
      <c r="C105" s="16" t="s">
        <v>241</v>
      </c>
      <c r="D105" s="385" t="s">
        <v>19</v>
      </c>
      <c r="E105" s="381"/>
      <c r="F105" s="381"/>
      <c r="G105" s="381"/>
      <c r="H105" s="169">
        <f>H106+H107+H108+H109+H110</f>
        <v>0</v>
      </c>
      <c r="I105" s="18">
        <v>0</v>
      </c>
      <c r="J105" s="18">
        <v>0</v>
      </c>
      <c r="K105" s="272" t="e">
        <f t="shared" si="14"/>
        <v>#DIV/0!</v>
      </c>
      <c r="L105" s="191" t="e">
        <f t="shared" si="10"/>
        <v>#DIV/0!</v>
      </c>
      <c r="M105" s="17"/>
    </row>
    <row r="106" spans="2:13" s="3" customFormat="1" ht="12.75" customHeight="1">
      <c r="B106" s="111">
        <v>323</v>
      </c>
      <c r="C106" s="19"/>
      <c r="D106" s="383" t="s">
        <v>67</v>
      </c>
      <c r="E106" s="383"/>
      <c r="F106" s="383"/>
      <c r="G106" s="383"/>
      <c r="H106" s="171">
        <v>0</v>
      </c>
      <c r="I106" s="20">
        <f>I107+I108+I109+I110</f>
        <v>1433.62</v>
      </c>
      <c r="J106" s="20">
        <f>J107+J108+J109+J110</f>
        <v>0</v>
      </c>
      <c r="K106" s="275" t="e">
        <f t="shared" si="14"/>
        <v>#DIV/0!</v>
      </c>
      <c r="L106" s="270">
        <f t="shared" si="10"/>
        <v>0</v>
      </c>
      <c r="M106" s="17"/>
    </row>
    <row r="107" spans="2:13" s="3" customFormat="1" ht="12.75" customHeight="1">
      <c r="B107" s="15">
        <v>3232</v>
      </c>
      <c r="C107" s="16" t="s">
        <v>242</v>
      </c>
      <c r="D107" s="384" t="s">
        <v>243</v>
      </c>
      <c r="E107" s="384"/>
      <c r="F107" s="384"/>
      <c r="G107" s="384"/>
      <c r="H107" s="170">
        <v>0</v>
      </c>
      <c r="I107" s="18">
        <v>0</v>
      </c>
      <c r="J107" s="18">
        <v>0</v>
      </c>
      <c r="K107" s="272" t="e">
        <f t="shared" si="14"/>
        <v>#DIV/0!</v>
      </c>
      <c r="L107" s="191" t="e">
        <f t="shared" si="10"/>
        <v>#DIV/0!</v>
      </c>
      <c r="M107" s="17"/>
    </row>
    <row r="108" spans="2:13" s="3" customFormat="1" ht="12.75" customHeight="1">
      <c r="B108" s="15" t="s">
        <v>30</v>
      </c>
      <c r="C108" s="16" t="s">
        <v>244</v>
      </c>
      <c r="D108" s="380" t="s">
        <v>31</v>
      </c>
      <c r="E108" s="381"/>
      <c r="F108" s="381"/>
      <c r="G108" s="381"/>
      <c r="H108" s="169">
        <v>0</v>
      </c>
      <c r="I108" s="18">
        <v>0</v>
      </c>
      <c r="J108" s="18">
        <v>0</v>
      </c>
      <c r="K108" s="272" t="e">
        <f t="shared" si="14"/>
        <v>#DIV/0!</v>
      </c>
      <c r="L108" s="191" t="e">
        <f t="shared" si="10"/>
        <v>#DIV/0!</v>
      </c>
      <c r="M108" s="17"/>
    </row>
    <row r="109" spans="2:13" s="3" customFormat="1" ht="12.75" customHeight="1">
      <c r="B109" s="15">
        <v>3238</v>
      </c>
      <c r="C109" s="16" t="s">
        <v>245</v>
      </c>
      <c r="D109" s="16" t="s">
        <v>33</v>
      </c>
      <c r="E109" s="17"/>
      <c r="F109" s="17"/>
      <c r="G109" s="17"/>
      <c r="H109" s="169">
        <v>0</v>
      </c>
      <c r="I109" s="18">
        <v>0</v>
      </c>
      <c r="J109" s="18">
        <v>0</v>
      </c>
      <c r="K109" s="272" t="e">
        <f t="shared" si="14"/>
        <v>#DIV/0!</v>
      </c>
      <c r="L109" s="191" t="e">
        <f t="shared" si="10"/>
        <v>#DIV/0!</v>
      </c>
      <c r="M109" s="17"/>
    </row>
    <row r="110" spans="2:13" s="3" customFormat="1" ht="12.75" customHeight="1">
      <c r="B110" s="15" t="s">
        <v>34</v>
      </c>
      <c r="C110" s="16" t="s">
        <v>186</v>
      </c>
      <c r="D110" s="380" t="s">
        <v>35</v>
      </c>
      <c r="E110" s="381"/>
      <c r="F110" s="381"/>
      <c r="G110" s="381"/>
      <c r="H110" s="169">
        <v>0</v>
      </c>
      <c r="I110" s="18">
        <v>1433.62</v>
      </c>
      <c r="J110" s="18">
        <v>0</v>
      </c>
      <c r="K110" s="272" t="e">
        <f t="shared" si="14"/>
        <v>#DIV/0!</v>
      </c>
      <c r="L110" s="191">
        <f t="shared" si="10"/>
        <v>0</v>
      </c>
      <c r="M110" s="17"/>
    </row>
    <row r="111" spans="2:13" s="3" customFormat="1" ht="12.75" customHeight="1">
      <c r="B111" s="111">
        <v>324</v>
      </c>
      <c r="C111" s="19"/>
      <c r="D111" s="383" t="s">
        <v>68</v>
      </c>
      <c r="E111" s="383"/>
      <c r="F111" s="383"/>
      <c r="G111" s="383"/>
      <c r="H111" s="171">
        <f>H112</f>
        <v>0</v>
      </c>
      <c r="I111" s="20">
        <f>I112</f>
        <v>398.17</v>
      </c>
      <c r="J111" s="20">
        <f>J112</f>
        <v>0</v>
      </c>
      <c r="K111" s="272" t="e">
        <f t="shared" si="14"/>
        <v>#DIV/0!</v>
      </c>
      <c r="L111" s="191">
        <f t="shared" si="10"/>
        <v>0</v>
      </c>
      <c r="M111" s="17"/>
    </row>
    <row r="112" spans="2:13" s="3" customFormat="1" ht="12.75" customHeight="1">
      <c r="B112" s="15" t="s">
        <v>36</v>
      </c>
      <c r="C112" s="16" t="s">
        <v>246</v>
      </c>
      <c r="D112" s="380" t="s">
        <v>52</v>
      </c>
      <c r="E112" s="381"/>
      <c r="F112" s="381"/>
      <c r="G112" s="381"/>
      <c r="H112" s="169">
        <v>0</v>
      </c>
      <c r="I112" s="18">
        <v>398.17</v>
      </c>
      <c r="J112" s="18">
        <v>0</v>
      </c>
      <c r="K112" s="272" t="e">
        <f t="shared" si="14"/>
        <v>#DIV/0!</v>
      </c>
      <c r="L112" s="191">
        <f t="shared" si="10"/>
        <v>0</v>
      </c>
      <c r="M112" s="17"/>
    </row>
    <row r="113" spans="2:13" s="3" customFormat="1" ht="12.75" customHeight="1">
      <c r="B113" s="25">
        <v>4</v>
      </c>
      <c r="C113" s="26"/>
      <c r="D113" s="377" t="s">
        <v>72</v>
      </c>
      <c r="E113" s="377"/>
      <c r="F113" s="377"/>
      <c r="G113" s="377"/>
      <c r="H113" s="174">
        <f aca="true" t="shared" si="15" ref="H113:J114">H114</f>
        <v>0</v>
      </c>
      <c r="I113" s="27">
        <f t="shared" si="15"/>
        <v>0</v>
      </c>
      <c r="J113" s="27">
        <f t="shared" si="15"/>
        <v>0</v>
      </c>
      <c r="K113" s="199" t="e">
        <f t="shared" si="14"/>
        <v>#DIV/0!</v>
      </c>
      <c r="L113" s="282" t="e">
        <f t="shared" si="10"/>
        <v>#DIV/0!</v>
      </c>
      <c r="M113" s="17"/>
    </row>
    <row r="114" spans="2:13" s="3" customFormat="1" ht="12.75" customHeight="1">
      <c r="B114" s="115">
        <v>42</v>
      </c>
      <c r="C114" s="84"/>
      <c r="D114" s="382" t="s">
        <v>73</v>
      </c>
      <c r="E114" s="382"/>
      <c r="F114" s="382"/>
      <c r="G114" s="382"/>
      <c r="H114" s="173">
        <f t="shared" si="15"/>
        <v>0</v>
      </c>
      <c r="I114" s="85">
        <f t="shared" si="15"/>
        <v>0</v>
      </c>
      <c r="J114" s="85">
        <f t="shared" si="15"/>
        <v>0</v>
      </c>
      <c r="K114" s="269" t="e">
        <f t="shared" si="14"/>
        <v>#DIV/0!</v>
      </c>
      <c r="L114" s="270" t="e">
        <f t="shared" si="10"/>
        <v>#DIV/0!</v>
      </c>
      <c r="M114" s="17"/>
    </row>
    <row r="115" spans="2:13" s="3" customFormat="1" ht="12.75" customHeight="1">
      <c r="B115" s="111">
        <v>422</v>
      </c>
      <c r="C115" s="19"/>
      <c r="D115" s="383" t="s">
        <v>74</v>
      </c>
      <c r="E115" s="383"/>
      <c r="F115" s="383"/>
      <c r="G115" s="383"/>
      <c r="H115" s="171">
        <f>H116+H117</f>
        <v>0</v>
      </c>
      <c r="I115" s="20">
        <f>I116+I117</f>
        <v>0</v>
      </c>
      <c r="J115" s="20">
        <f>J116+J117</f>
        <v>0</v>
      </c>
      <c r="K115" s="284" t="e">
        <f t="shared" si="14"/>
        <v>#DIV/0!</v>
      </c>
      <c r="L115" s="270" t="e">
        <f t="shared" si="10"/>
        <v>#DIV/0!</v>
      </c>
      <c r="M115" s="17"/>
    </row>
    <row r="116" spans="2:13" s="3" customFormat="1" ht="12.75" customHeight="1">
      <c r="B116" s="15" t="s">
        <v>53</v>
      </c>
      <c r="C116" s="16" t="s">
        <v>247</v>
      </c>
      <c r="D116" s="380" t="s">
        <v>60</v>
      </c>
      <c r="E116" s="381"/>
      <c r="F116" s="381"/>
      <c r="G116" s="381"/>
      <c r="H116" s="169">
        <v>0</v>
      </c>
      <c r="I116" s="18">
        <v>0</v>
      </c>
      <c r="J116" s="18">
        <v>0</v>
      </c>
      <c r="K116" s="273" t="e">
        <f t="shared" si="14"/>
        <v>#DIV/0!</v>
      </c>
      <c r="L116" s="191" t="e">
        <f t="shared" si="10"/>
        <v>#DIV/0!</v>
      </c>
      <c r="M116" s="17"/>
    </row>
    <row r="117" spans="2:13" s="3" customFormat="1" ht="12.75" customHeight="1">
      <c r="B117" s="15">
        <v>4222</v>
      </c>
      <c r="C117" s="16" t="s">
        <v>248</v>
      </c>
      <c r="D117" s="380" t="s">
        <v>249</v>
      </c>
      <c r="E117" s="381"/>
      <c r="F117" s="381"/>
      <c r="G117" s="381"/>
      <c r="H117" s="169">
        <v>0</v>
      </c>
      <c r="I117" s="18">
        <v>0</v>
      </c>
      <c r="J117" s="18">
        <v>0</v>
      </c>
      <c r="K117" s="273" t="e">
        <f t="shared" si="14"/>
        <v>#DIV/0!</v>
      </c>
      <c r="L117" s="191" t="e">
        <f t="shared" si="10"/>
        <v>#DIV/0!</v>
      </c>
      <c r="M117" s="17"/>
    </row>
    <row r="118" spans="2:8" s="3" customFormat="1" ht="12.75" customHeight="1">
      <c r="B118" s="8"/>
      <c r="H118" s="165"/>
    </row>
    <row r="119" s="3" customFormat="1" ht="12.75" customHeight="1">
      <c r="B119" s="8"/>
    </row>
    <row r="120" s="3" customFormat="1" ht="12.75" customHeight="1">
      <c r="B120" s="8"/>
    </row>
    <row r="121" s="3" customFormat="1" ht="12.75" customHeight="1">
      <c r="B121" s="8"/>
    </row>
    <row r="122" spans="2:12" ht="12.75">
      <c r="B122" s="8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2:12" ht="12.75">
      <c r="B123" s="8"/>
      <c r="C123" s="3"/>
      <c r="D123" s="3"/>
      <c r="E123" s="3"/>
      <c r="F123" s="3"/>
      <c r="G123" s="3"/>
      <c r="H123" s="3"/>
      <c r="I123" s="3"/>
      <c r="J123" s="3"/>
      <c r="K123" s="3"/>
      <c r="L123" s="3"/>
    </row>
  </sheetData>
  <sheetProtection/>
  <mergeCells count="87">
    <mergeCell ref="D33:G33"/>
    <mergeCell ref="D25:G25"/>
    <mergeCell ref="D19:G19"/>
    <mergeCell ref="D26:G26"/>
    <mergeCell ref="D24:G24"/>
    <mergeCell ref="D28:G28"/>
    <mergeCell ref="B10:G10"/>
    <mergeCell ref="B9:G9"/>
    <mergeCell ref="B8:G8"/>
    <mergeCell ref="B11:G11"/>
    <mergeCell ref="D23:G23"/>
    <mergeCell ref="D27:G27"/>
    <mergeCell ref="D35:G35"/>
    <mergeCell ref="D34:G34"/>
    <mergeCell ref="D31:G31"/>
    <mergeCell ref="D29:G29"/>
    <mergeCell ref="D6:G6"/>
    <mergeCell ref="D7:G7"/>
    <mergeCell ref="B14:G14"/>
    <mergeCell ref="B13:G13"/>
    <mergeCell ref="B12:G12"/>
    <mergeCell ref="D15:G15"/>
    <mergeCell ref="D16:G16"/>
    <mergeCell ref="D18:G18"/>
    <mergeCell ref="D41:G41"/>
    <mergeCell ref="D40:G40"/>
    <mergeCell ref="D39:G39"/>
    <mergeCell ref="D38:G38"/>
    <mergeCell ref="D30:G30"/>
    <mergeCell ref="D32:G32"/>
    <mergeCell ref="D37:G37"/>
    <mergeCell ref="D36:G36"/>
    <mergeCell ref="D50:G50"/>
    <mergeCell ref="D44:G44"/>
    <mergeCell ref="D49:G49"/>
    <mergeCell ref="D48:G48"/>
    <mergeCell ref="D47:G47"/>
    <mergeCell ref="D46:G46"/>
    <mergeCell ref="D45:G45"/>
    <mergeCell ref="D79:G79"/>
    <mergeCell ref="D80:G80"/>
    <mergeCell ref="D81:G81"/>
    <mergeCell ref="D75:G75"/>
    <mergeCell ref="D70:G70"/>
    <mergeCell ref="D52:G52"/>
    <mergeCell ref="D73:G73"/>
    <mergeCell ref="D67:G67"/>
    <mergeCell ref="D64:G64"/>
    <mergeCell ref="D53:G53"/>
    <mergeCell ref="D115:G115"/>
    <mergeCell ref="D105:G105"/>
    <mergeCell ref="D104:G104"/>
    <mergeCell ref="D51:G51"/>
    <mergeCell ref="B78:G78"/>
    <mergeCell ref="D54:G54"/>
    <mergeCell ref="D84:G84"/>
    <mergeCell ref="D82:G82"/>
    <mergeCell ref="D83:G83"/>
    <mergeCell ref="D86:G86"/>
    <mergeCell ref="D117:G117"/>
    <mergeCell ref="D106:G106"/>
    <mergeCell ref="D112:G112"/>
    <mergeCell ref="D110:G110"/>
    <mergeCell ref="D108:G108"/>
    <mergeCell ref="D111:G111"/>
    <mergeCell ref="D116:G116"/>
    <mergeCell ref="D113:G113"/>
    <mergeCell ref="D114:G114"/>
    <mergeCell ref="D107:G107"/>
    <mergeCell ref="D98:G98"/>
    <mergeCell ref="D103:G103"/>
    <mergeCell ref="D88:G88"/>
    <mergeCell ref="D102:G102"/>
    <mergeCell ref="D100:G100"/>
    <mergeCell ref="D95:G95"/>
    <mergeCell ref="B101:G101"/>
    <mergeCell ref="D99:G99"/>
    <mergeCell ref="B3:L3"/>
    <mergeCell ref="B4:L4"/>
    <mergeCell ref="D17:G17"/>
    <mergeCell ref="D61:G61"/>
    <mergeCell ref="D60:G60"/>
    <mergeCell ref="D97:G97"/>
    <mergeCell ref="D85:G85"/>
    <mergeCell ref="B58:G58"/>
    <mergeCell ref="D59:G59"/>
    <mergeCell ref="D65:G65"/>
  </mergeCells>
  <printOptions/>
  <pageMargins left="0.25" right="0.25" top="0.75" bottom="0.75" header="0.3" footer="0.3"/>
  <pageSetup fitToHeight="0" fitToWidth="1" horizontalDpi="600" verticalDpi="600" orientation="portrait" paperSize="9" scale="71" r:id="rId1"/>
  <headerFooter differentFirst="1" alignWithMargins="0">
    <oddFooter>&amp;C&amp;8 10</oddFooter>
    <firstFooter>&amp;C7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" sqref="N1:N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2022-03-07T12:03:32Z</dcterms:created>
  <dcterms:modified xsi:type="dcterms:W3CDTF">2023-08-26T11:14:20Z</dcterms:modified>
  <cp:category/>
  <cp:version/>
  <cp:contentType/>
  <cp:contentStatus/>
</cp:coreProperties>
</file>